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16380" windowHeight="8190" tabRatio="500" firstSheet="1" activeTab="5"/>
  </bookViews>
  <sheets>
    <sheet name="Informações_Básicas" sheetId="1" r:id="rId1"/>
    <sheet name="Digitalizador" sheetId="2" r:id="rId2"/>
    <sheet name="Contínuo" sheetId="8" r:id="rId3"/>
    <sheet name="Op. de Copiadora" sheetId="9" r:id="rId4"/>
    <sheet name="Recepcionista" sheetId="7" r:id="rId5"/>
    <sheet name="Resumo" sheetId="5" r:id="rId6"/>
    <sheet name="Contingenciamento" sheetId="6" r:id="rId7"/>
    <sheet name="Uniformes" sheetId="10" r:id="rId8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7"/>
  <c r="C4" i="9"/>
  <c r="C4" i="8"/>
  <c r="C4" i="2"/>
  <c r="H52" i="8"/>
  <c r="E20" i="10"/>
  <c r="E19"/>
  <c r="E18"/>
  <c r="E17"/>
  <c r="E16"/>
  <c r="E15"/>
  <c r="E8"/>
  <c r="E7"/>
  <c r="E6"/>
  <c r="E5"/>
  <c r="E4"/>
  <c r="E21" l="1"/>
  <c r="E22" s="1"/>
  <c r="E9"/>
  <c r="E10" s="1"/>
  <c r="B7" i="5"/>
  <c r="B6"/>
  <c r="F20" i="7"/>
  <c r="B129" i="9"/>
  <c r="B128"/>
  <c r="B127"/>
  <c r="B126"/>
  <c r="B125"/>
  <c r="G114"/>
  <c r="G119" s="1"/>
  <c r="B100"/>
  <c r="G95"/>
  <c r="H94"/>
  <c r="H93"/>
  <c r="H92"/>
  <c r="H91"/>
  <c r="H90"/>
  <c r="H89"/>
  <c r="B82"/>
  <c r="A82"/>
  <c r="B81"/>
  <c r="A81"/>
  <c r="B80"/>
  <c r="G72"/>
  <c r="G71"/>
  <c r="G67"/>
  <c r="G66"/>
  <c r="H52"/>
  <c r="G48"/>
  <c r="G96" s="1"/>
  <c r="H28"/>
  <c r="H30" s="1"/>
  <c r="F20"/>
  <c r="B129" i="8"/>
  <c r="B128"/>
  <c r="B127"/>
  <c r="B126"/>
  <c r="B125"/>
  <c r="G114"/>
  <c r="G119" s="1"/>
  <c r="B100"/>
  <c r="G95"/>
  <c r="H94"/>
  <c r="H93"/>
  <c r="H92"/>
  <c r="H91"/>
  <c r="H90"/>
  <c r="H89"/>
  <c r="B82"/>
  <c r="A82"/>
  <c r="B81"/>
  <c r="A81"/>
  <c r="B80"/>
  <c r="G72"/>
  <c r="G71"/>
  <c r="G67"/>
  <c r="G66"/>
  <c r="G48"/>
  <c r="H28"/>
  <c r="H30" s="1"/>
  <c r="F20"/>
  <c r="G67" i="2"/>
  <c r="B129" i="7"/>
  <c r="B128"/>
  <c r="B127"/>
  <c r="B126"/>
  <c r="B125"/>
  <c r="G119"/>
  <c r="G114"/>
  <c r="B100"/>
  <c r="G95"/>
  <c r="G96" s="1"/>
  <c r="H94"/>
  <c r="H93"/>
  <c r="H92"/>
  <c r="H91"/>
  <c r="H90"/>
  <c r="H89"/>
  <c r="B82"/>
  <c r="A82"/>
  <c r="B81"/>
  <c r="A81"/>
  <c r="B80"/>
  <c r="G72"/>
  <c r="G71"/>
  <c r="G67"/>
  <c r="G66"/>
  <c r="H52"/>
  <c r="G48"/>
  <c r="H28"/>
  <c r="H30" s="1"/>
  <c r="H88" s="1"/>
  <c r="B8" i="5"/>
  <c r="H28" i="2"/>
  <c r="H106" i="7" l="1"/>
  <c r="H108" s="1"/>
  <c r="H129" s="1"/>
  <c r="H106" i="2"/>
  <c r="H106" i="9"/>
  <c r="H95" i="7"/>
  <c r="H96" s="1"/>
  <c r="H97" s="1"/>
  <c r="H100" s="1"/>
  <c r="H101" s="1"/>
  <c r="H128" s="1"/>
  <c r="G96" i="8"/>
  <c r="H125"/>
  <c r="H36"/>
  <c r="H125" i="9"/>
  <c r="H67"/>
  <c r="H35"/>
  <c r="H88"/>
  <c r="H95" s="1"/>
  <c r="H36"/>
  <c r="H67" i="8"/>
  <c r="H88"/>
  <c r="H35"/>
  <c r="H125" i="7"/>
  <c r="H36"/>
  <c r="H35"/>
  <c r="H67"/>
  <c r="H93" i="2"/>
  <c r="G72"/>
  <c r="G66"/>
  <c r="B82"/>
  <c r="A82"/>
  <c r="B81"/>
  <c r="A81"/>
  <c r="B80"/>
  <c r="G71"/>
  <c r="C10" i="6"/>
  <c r="C8"/>
  <c r="B5" i="5"/>
  <c r="H89" i="2"/>
  <c r="H90"/>
  <c r="H91"/>
  <c r="H92"/>
  <c r="H94"/>
  <c r="G95"/>
  <c r="H52"/>
  <c r="C14" i="1"/>
  <c r="F20" i="2"/>
  <c r="B129"/>
  <c r="B128"/>
  <c r="B127"/>
  <c r="B126"/>
  <c r="B125"/>
  <c r="G114"/>
  <c r="G119" s="1"/>
  <c r="B100"/>
  <c r="G48"/>
  <c r="H108" l="1"/>
  <c r="H129" s="1"/>
  <c r="H108" i="9"/>
  <c r="H129" s="1"/>
  <c r="H106" i="8"/>
  <c r="H108" s="1"/>
  <c r="H129" s="1"/>
  <c r="H51" i="7"/>
  <c r="H55" s="1"/>
  <c r="H60" s="1"/>
  <c r="H51" i="9"/>
  <c r="H55" s="1"/>
  <c r="H60" s="1"/>
  <c r="H51" i="8"/>
  <c r="H55" s="1"/>
  <c r="H60" s="1"/>
  <c r="H95"/>
  <c r="H96" s="1"/>
  <c r="H97" s="1"/>
  <c r="H100" s="1"/>
  <c r="H101" s="1"/>
  <c r="H128" s="1"/>
  <c r="H37"/>
  <c r="H43" s="1"/>
  <c r="H37" i="9"/>
  <c r="H96"/>
  <c r="H97" s="1"/>
  <c r="H100" s="1"/>
  <c r="H101" s="1"/>
  <c r="H128" s="1"/>
  <c r="H58" i="8"/>
  <c r="H46"/>
  <c r="H41"/>
  <c r="H45"/>
  <c r="H51" i="2"/>
  <c r="H55" s="1"/>
  <c r="H60" s="1"/>
  <c r="C4" i="6"/>
  <c r="C9" s="1"/>
  <c r="C11" s="1"/>
  <c r="G96" i="2"/>
  <c r="H37" i="7"/>
  <c r="H30" i="2"/>
  <c r="H40" i="8" l="1"/>
  <c r="H44"/>
  <c r="H42"/>
  <c r="H47"/>
  <c r="H58" i="9"/>
  <c r="H40"/>
  <c r="H44"/>
  <c r="H42"/>
  <c r="H43"/>
  <c r="H41"/>
  <c r="H46"/>
  <c r="H47"/>
  <c r="H45"/>
  <c r="H72" i="8"/>
  <c r="H66"/>
  <c r="H68" s="1"/>
  <c r="H80" s="1"/>
  <c r="H76"/>
  <c r="H77" s="1"/>
  <c r="H82" s="1"/>
  <c r="H88" i="2"/>
  <c r="D6" i="6" s="1"/>
  <c r="H58" i="7"/>
  <c r="H46"/>
  <c r="H42"/>
  <c r="H40"/>
  <c r="H45"/>
  <c r="H47"/>
  <c r="H41"/>
  <c r="H43"/>
  <c r="H44"/>
  <c r="H67" i="2"/>
  <c r="H35"/>
  <c r="D5" i="6" s="1"/>
  <c r="H36" i="2"/>
  <c r="D7" i="6" s="1"/>
  <c r="H125" i="2"/>
  <c r="H48" i="8" l="1"/>
  <c r="H59" s="1"/>
  <c r="H61" s="1"/>
  <c r="H71" s="1"/>
  <c r="H73" s="1"/>
  <c r="H81" s="1"/>
  <c r="H83" s="1"/>
  <c r="H127" s="1"/>
  <c r="D8" i="6"/>
  <c r="D10" s="1"/>
  <c r="H76" i="9"/>
  <c r="H77" s="1"/>
  <c r="H82" s="1"/>
  <c r="H72"/>
  <c r="H66"/>
  <c r="H68" s="1"/>
  <c r="H80" s="1"/>
  <c r="H48"/>
  <c r="H59" s="1"/>
  <c r="H61" s="1"/>
  <c r="H95" i="2"/>
  <c r="H96" s="1"/>
  <c r="H97" s="1"/>
  <c r="H76" i="7"/>
  <c r="H77" s="1"/>
  <c r="H82" s="1"/>
  <c r="H72"/>
  <c r="H66"/>
  <c r="H68" s="1"/>
  <c r="H80" s="1"/>
  <c r="H48"/>
  <c r="H59" s="1"/>
  <c r="H61" s="1"/>
  <c r="H37" i="2"/>
  <c r="H40" s="1"/>
  <c r="H126" i="8" l="1"/>
  <c r="D9" i="6"/>
  <c r="D11" s="1"/>
  <c r="H126" i="9"/>
  <c r="H71"/>
  <c r="H73" s="1"/>
  <c r="H81" s="1"/>
  <c r="H83" s="1"/>
  <c r="H127" s="1"/>
  <c r="H130" i="8"/>
  <c r="H126" i="7"/>
  <c r="H71"/>
  <c r="H73" s="1"/>
  <c r="H81" s="1"/>
  <c r="H83" s="1"/>
  <c r="H127" s="1"/>
  <c r="H47" i="2"/>
  <c r="H66" s="1"/>
  <c r="H44"/>
  <c r="H43"/>
  <c r="H41"/>
  <c r="H58"/>
  <c r="H76" s="1"/>
  <c r="H77" s="1"/>
  <c r="H82" s="1"/>
  <c r="H46"/>
  <c r="H42"/>
  <c r="H45"/>
  <c r="H130" i="9" l="1"/>
  <c r="H119" i="8"/>
  <c r="D13" i="6"/>
  <c r="H130" i="7"/>
  <c r="H72" i="2"/>
  <c r="H48"/>
  <c r="H59" s="1"/>
  <c r="H61" s="1"/>
  <c r="H71" s="1"/>
  <c r="H119" i="9" l="1"/>
  <c r="H118" i="8"/>
  <c r="H114"/>
  <c r="H131"/>
  <c r="H132" s="1"/>
  <c r="C6" i="5" s="1"/>
  <c r="E6" s="1"/>
  <c r="G6" s="1"/>
  <c r="H113" i="8"/>
  <c r="H73" i="2"/>
  <c r="H81" s="1"/>
  <c r="H119" i="7"/>
  <c r="H68" i="2"/>
  <c r="H126"/>
  <c r="H118" i="9" l="1"/>
  <c r="H114"/>
  <c r="H131"/>
  <c r="H132" s="1"/>
  <c r="C7" i="5" s="1"/>
  <c r="E7" s="1"/>
  <c r="G7" s="1"/>
  <c r="H113" i="9"/>
  <c r="H115" i="8"/>
  <c r="H116"/>
  <c r="H117"/>
  <c r="H118" i="7"/>
  <c r="H114"/>
  <c r="H131"/>
  <c r="H132" s="1"/>
  <c r="C8" i="5" s="1"/>
  <c r="H113" i="7"/>
  <c r="H80" i="2"/>
  <c r="H83" s="1"/>
  <c r="H115" i="9" l="1"/>
  <c r="H116"/>
  <c r="H117"/>
  <c r="H115" i="7"/>
  <c r="H116"/>
  <c r="H117"/>
  <c r="H127" i="2"/>
  <c r="H100"/>
  <c r="H101" l="1"/>
  <c r="H128" l="1"/>
  <c r="H130" s="1"/>
  <c r="H119" s="1"/>
  <c r="H113" s="1"/>
  <c r="E8" i="5"/>
  <c r="G8" s="1"/>
  <c r="H118" i="2" l="1"/>
  <c r="H131"/>
  <c r="H132" s="1"/>
  <c r="C5" i="5" s="1"/>
  <c r="E5" s="1"/>
  <c r="G5" s="1"/>
  <c r="H114" i="2"/>
  <c r="H117" s="1"/>
  <c r="G9" i="5" l="1"/>
  <c r="H115" i="2"/>
  <c r="H116"/>
  <c r="F17" i="5" l="1"/>
  <c r="F18" s="1"/>
  <c r="C23" l="1"/>
  <c r="F23" s="1"/>
</calcChain>
</file>

<file path=xl/sharedStrings.xml><?xml version="1.0" encoding="utf-8"?>
<sst xmlns="http://schemas.openxmlformats.org/spreadsheetml/2006/main" count="798" uniqueCount="182">
  <si>
    <t xml:space="preserve">Referências: </t>
  </si>
  <si>
    <t>Valor de Vale-Alimentação/dia - ACT</t>
  </si>
  <si>
    <t>Tarifa de Transporte Urbano</t>
  </si>
  <si>
    <t>Deslocamentos p/ dia</t>
  </si>
  <si>
    <t>ANEXO I - PLANILHA DE FORMAÇÃO DE PREÇOS</t>
  </si>
  <si>
    <t>PLANILHA DE CUSTOS E FORMAÇÃO DE PREÇOS</t>
  </si>
  <si>
    <t>Processo nº :</t>
  </si>
  <si>
    <t>Pregão Eletrônico:</t>
  </si>
  <si>
    <t>Discriminação dos Serviços (dados referentes à contratação)</t>
  </si>
  <si>
    <t>A</t>
  </si>
  <si>
    <t>Data de Apresentação da Proposta</t>
  </si>
  <si>
    <t>B</t>
  </si>
  <si>
    <t>Município / UF: Boa Vista/RR</t>
  </si>
  <si>
    <t>C</t>
  </si>
  <si>
    <t>Ano, Acordo, Convenção ou Sentença Normativa em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</si>
  <si>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</si>
  <si>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</si>
  <si>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</si>
  <si>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</si>
  <si>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</si>
  <si>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(total) a contratar (em função da unidade de medida)</t>
  </si>
  <si>
    <t>Postos</t>
  </si>
  <si>
    <t>Regime Laboral / horário</t>
  </si>
  <si>
    <t>Área a ser coberta</t>
  </si>
  <si>
    <t>MÃO DE OBRA VINCULADA À EXECUÇÃO CONTRATUAL</t>
  </si>
  <si>
    <t>Dados complementares para composição dos custos referentes à mão de obra</t>
  </si>
  <si>
    <t>Salário Normativo de Categoria Profissional (R$)</t>
  </si>
  <si>
    <t>Categoria Profissional</t>
  </si>
  <si>
    <t>Data Base da Categoria</t>
  </si>
  <si>
    <t>MÓDULO 1: REMUNERAÇÃO</t>
  </si>
  <si>
    <t>Composição da Remuneração</t>
  </si>
  <si>
    <t>Valor (R$)</t>
  </si>
  <si>
    <t>Salário Base</t>
  </si>
  <si>
    <t>Total da Remuneração</t>
  </si>
  <si>
    <t>MÓDULO 2: ENCARGOS E BENEFÍCIOS (Anuais, Mensais e Diários)</t>
  </si>
  <si>
    <t>2.1</t>
  </si>
  <si>
    <t>13º Salário, Férias e Adicional de Férias</t>
  </si>
  <si>
    <t>13º Salário</t>
  </si>
  <si>
    <t>Férias</t>
  </si>
  <si>
    <t>Adicional de Férias</t>
  </si>
  <si>
    <t>Total de 13º Salário, Férias e Adicional de Férias</t>
  </si>
  <si>
    <t>2.2</t>
  </si>
  <si>
    <t>Encargos Previdenciários e FGTS</t>
  </si>
  <si>
    <t>%</t>
  </si>
  <si>
    <t>INSS</t>
  </si>
  <si>
    <t>Salário Educação</t>
  </si>
  <si>
    <t>Seguro Acidente do Trabalho</t>
  </si>
  <si>
    <t>SESI ou SESC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</si>
  <si>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</si>
  <si>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</si>
  <si>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</si>
  <si>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</si>
  <si>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</si>
  <si>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</si>
  <si>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</si>
  <si>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</si>
  <si>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 de Encargos Previdenciários e FGTS</t>
  </si>
  <si>
    <t>2.3</t>
  </si>
  <si>
    <t>Benefícios Mensais e Diários</t>
  </si>
  <si>
    <t>Vale Transporte</t>
  </si>
  <si>
    <t>Seguro de Vida</t>
  </si>
  <si>
    <t>Total de Benefícios Mensais e Diários</t>
  </si>
  <si>
    <t>QUADRO RESUMO – MÓDULO 2 – ENCARGOS E BENEFÍCIOS (Anuais, Mensais e Diários)</t>
  </si>
  <si>
    <t>Total dos Encargos Sociais e Trabalhistas</t>
  </si>
  <si>
    <t>MÓDULO 3: PROVISÃO PARA RESCISÃO</t>
  </si>
  <si>
    <t>3.1</t>
  </si>
  <si>
    <t>Aviso Prévio Indenizado</t>
  </si>
  <si>
    <t>Subtotal</t>
  </si>
  <si>
    <t>Total de Custo do Aviso Prévio Indenizado</t>
  </si>
  <si>
    <t>3.2</t>
  </si>
  <si>
    <t>Aviso Prévio Trabalhado</t>
  </si>
  <si>
    <t>Total de Custo do Aviso Prévio Trabalhado</t>
  </si>
  <si>
    <t>3.3</t>
  </si>
  <si>
    <t>Demissão por Justa Causa</t>
  </si>
  <si>
    <t>Total de Custo da Demissão por Justa Causa</t>
  </si>
  <si>
    <t>QUADRO RESUMO – MÓDULO 3 – PROVISÃO PARA RESCISÃO</t>
  </si>
  <si>
    <t>MÓDULO 4: CUSTOS DE REPOSIÇÃO DO PROFISSIONAL AUSENTE</t>
  </si>
  <si>
    <t>4.1</t>
  </si>
  <si>
    <t>Ausências Legais</t>
  </si>
  <si>
    <t>Estimado</t>
  </si>
  <si>
    <t>Afastamento por doença</t>
  </si>
  <si>
    <t>I</t>
  </si>
  <si>
    <t>Total de Custo de Ausências Legais</t>
  </si>
  <si>
    <t>QUADRO RESUMO – MÓDULO 4 – CUSTO DE REPOSIÇÃO DO PROFISSIONAL AUSENTE</t>
  </si>
  <si>
    <t>MÓDULO 5: INSUMOS DE MÃO DE OBRA</t>
  </si>
  <si>
    <t>Insumos de Mão de Obra</t>
  </si>
  <si>
    <t>Uniformes/Equipamentos Pessoais</t>
  </si>
  <si>
    <t>MÓDULO 6: CUSTOS INDIRETOS, TRIBUTOS E LUCRO (CITL)</t>
  </si>
  <si>
    <t>Custos Indiretos, Tributos e Lucro - CITL</t>
  </si>
  <si>
    <t>Custos Indiretos</t>
  </si>
  <si>
    <t>Tributos</t>
  </si>
  <si>
    <t>B.1. Tributos Federais PIS</t>
  </si>
  <si>
    <t>B.2. Tributos Federais COFINS</t>
  </si>
  <si>
    <t>B.3. Tributos Municipais ISS</t>
  </si>
  <si>
    <t>Lucro</t>
  </si>
  <si>
    <t>Total dos Custos Indiretos, Tributos e Lucro</t>
  </si>
  <si>
    <t>QUADRO RESUMO DOS CUSTOS POR EMPREGADO</t>
  </si>
  <si>
    <t>Mão de Obra Vinculada à Execução Contratual (valor por empregado)</t>
  </si>
  <si>
    <t>Subtotal ( A + B + C + D )</t>
  </si>
  <si>
    <t>Módulo 5 – Custos Indiretos, Tributos e Lucro</t>
  </si>
  <si>
    <t>Valor por Empregado</t>
  </si>
  <si>
    <t>ANEXO II – QUADRO-RESUMO – VALOR MENSAL DOS SERVIÇOS</t>
  </si>
  <si>
    <t>Valor Proposto por Empregado R$</t>
  </si>
  <si>
    <t>Qtde de Empregados por Posto</t>
  </si>
  <si>
    <t xml:space="preserve">Valor Proposto por Posto </t>
  </si>
  <si>
    <t>Qtde de Postos</t>
  </si>
  <si>
    <t>Valor Total do Serviço</t>
  </si>
  <si>
    <t>( A )</t>
  </si>
  <si>
    <t>( B )</t>
  </si>
  <si>
    <t>( C )</t>
  </si>
  <si>
    <t>( D) = (B x C) R$</t>
  </si>
  <si>
    <t>( E )</t>
  </si>
  <si>
    <t>( F ) = (D x E) R$</t>
  </si>
  <si>
    <t>II</t>
  </si>
  <si>
    <t>ANEXO – QUADRO-DEMONSTRATIVO – VALOR GLOBAL DA PROPOSTA (ANUAL)</t>
  </si>
  <si>
    <t>Valor Global da Proposta</t>
  </si>
  <si>
    <t>Descrição</t>
  </si>
  <si>
    <t>Valor Mensal do Serviço</t>
  </si>
  <si>
    <t>Valor Global da Proposta (A x 12 meses) (ANUAL)</t>
  </si>
  <si>
    <t>GARANTIA CONTRATUAL 5%</t>
  </si>
  <si>
    <t>Valor Anual da Proposta</t>
  </si>
  <si>
    <t>Título</t>
  </si>
  <si>
    <t>R$</t>
  </si>
  <si>
    <t>13º salário</t>
  </si>
  <si>
    <t>1/3 de Férias - Constitucional</t>
  </si>
  <si>
    <t>Multa do FGTS</t>
  </si>
  <si>
    <t>Encargos a contingenciar</t>
  </si>
  <si>
    <t>Taxa da conta - corrente (inciso III artigo 2º IN CJF 01/2013)</t>
  </si>
  <si>
    <t>TOTAL A CONTINGENCAR</t>
  </si>
  <si>
    <t>Total da despesa</t>
  </si>
  <si>
    <t>Periculosidade ou Insalubridade</t>
  </si>
  <si>
    <t>Valor de desconto de Vale-Alimentação/dia - ACT</t>
  </si>
  <si>
    <t>Outros</t>
  </si>
  <si>
    <t>Valor da Multa do FGTS e Contribuição Social s/ Aviso Prévio Indenizado</t>
  </si>
  <si>
    <t>Valor do Aviso Prévio Trabalhado</t>
  </si>
  <si>
    <t>Valor da Multa do FGTS e Contribuição Social s/ Aviso Prévio Trabalhado</t>
  </si>
  <si>
    <t>Base de Cálulo (Provisões 13º e 1/3 Férias)</t>
  </si>
  <si>
    <t>Licença-Paternidade</t>
  </si>
  <si>
    <t>Ausências por acidente de trabalho</t>
  </si>
  <si>
    <t>Outros (Especificar)</t>
  </si>
  <si>
    <t>Incidência do Submódulo 2.2 sobre Ausências Legais</t>
  </si>
  <si>
    <t>Materiais/Depreciação de Equipamentos</t>
  </si>
  <si>
    <t>SUBMÓDULO 2.2:</t>
  </si>
  <si>
    <t>Incidência do SM 2.2</t>
  </si>
  <si>
    <t>Valor do Aviso Prévio Indenizado c/ incidência do FGTS</t>
  </si>
  <si>
    <t>Conforme estabelecido na Res CNJ 169/2013, regulamentada pela IN CJF 01/2016</t>
  </si>
  <si>
    <t>IN MPDG nº 05/2017</t>
  </si>
  <si>
    <t>Res. CNJ nº 169/2013</t>
  </si>
  <si>
    <t>IN CJF nº 001/2016</t>
  </si>
  <si>
    <t>Contínuo (CBO 4122-05)</t>
  </si>
  <si>
    <t>893-13.2018.4.01.8013</t>
  </si>
  <si>
    <t>Auxílio Alimentação</t>
  </si>
  <si>
    <t>30h/semana</t>
  </si>
  <si>
    <t>Recepcionista (CBO 4221-05)</t>
  </si>
  <si>
    <t xml:space="preserve">Apoio Administrativo </t>
  </si>
  <si>
    <t>40 h/semana</t>
  </si>
  <si>
    <t>Operador de Copiadora (CBO - 4151-30)</t>
  </si>
  <si>
    <t>Digitalizador (CBO 7661-50)</t>
  </si>
  <si>
    <t>UNIFORMES</t>
  </si>
  <si>
    <t>ITEM</t>
  </si>
  <si>
    <t>DESCRIÇÃO</t>
  </si>
  <si>
    <t>QUANTIDADE ANUAL</t>
  </si>
  <si>
    <t>P. UNITÁRIO (R$)</t>
  </si>
  <si>
    <t>P. TOTAL (R$)</t>
  </si>
  <si>
    <t>VALOR TOTAL ANUAL:</t>
  </si>
  <si>
    <t>VALOR TOTAL MENSAL:</t>
  </si>
  <si>
    <t>Luvas de pelica para proteção das luvas de borracha</t>
  </si>
  <si>
    <t>CONTÍNUO, DIGITALIZADOR E OPERADOR DE COPIADORA</t>
  </si>
  <si>
    <t>CAMISA manga curta, com gola polo, em malha piquet (50% algodão e 50% poliester), gola e barra das mangas caneladas com elastano, costura dupla na gola e mangas, fechamento em 2 botões, bolso frontal no lado superior esquerdo (peito) silkado com o logotipo da empresa.</t>
  </si>
  <si>
    <t>CALÇA jeans modelagem slim, cós postiço (alto), 5 passantes sobrepostos (mínimo), fechameto com zíper e botão metálico de pressão, 2 bolsos frontais embutidos abertura tipo americano e forro em algodão cru,  1 bolso relógio no espelho direito, 2 bolsos traseiros chapados. Tecido com mínimo 90% de algodão + elastano.</t>
  </si>
  <si>
    <t>CINTO em couro sintético, largura de 3cm e fivela em metal na cor preta.</t>
  </si>
  <si>
    <t>MEIA soquete, confeccionada em algodão ma cor branca.</t>
  </si>
  <si>
    <t>SAPATO social (com salto ou baixo) em couro na cor preta com solado antiderrapante</t>
  </si>
  <si>
    <t>SAPATO social (com salto ou baixo) em couro na cor preta com solado antiderrapante.</t>
  </si>
  <si>
    <t>RECEPCIONISTA</t>
  </si>
  <si>
    <t>CAMISA / BLUSA social de mangas curtas, abotoamento frontal através de botões e caseados embutidos, confeccionada em tricoline 67% algodão e 33% poliester, na cor branca, colarinho entretelado com pé de gola, bolso frontal chapado no lado superior esquerdo do peito bordado com o logotipo da empresa.</t>
  </si>
  <si>
    <t>BLAZER 3 botões e borda arredondada, mangas compridas, 2 bolsos embutidos sem tampas, na cor azul marinho, confeccionado em Oxford  100% poliester.</t>
  </si>
  <si>
    <t>CALÇA social com cós alto entretelado e forrado, 2 bolsos tipo faca,  fechamento frontal através de zíper e botão caseado confeccionada em Oxford 100% poliester.</t>
  </si>
  <si>
    <t>III</t>
  </si>
  <si>
    <t>IV</t>
  </si>
  <si>
    <t>Valor Mensal dos Serviços ( I + II + III + IV)</t>
  </si>
  <si>
    <t>Nº do Processo Administrativo: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</si>
</sst>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0.0000"/>
    <numFmt numFmtId="165" formatCode="000/2013"/>
    <numFmt numFmtId="166" formatCode="dd/mm/yyyy;@"/>
    <numFmt numFmtId="167" formatCode="mm/yyyy;@"/>
    <numFmt numFmtId="168" formatCode="d/mm/yyyy;@"/>
    <numFmt numFmtId="169" formatCode="_(* #,##0.00_);_(* \(#,##0.00\);_(* \-??_);_(@_)"/>
    <numFmt numFmtId="170" formatCode="_(* #,##0.0000_);_(* \(#,##0.0000\);_(* \-??_);_(@_)"/>
    <numFmt numFmtId="171" formatCode="#,##0.00_);\(#,##0.00\)"/>
    <numFmt numFmtId="172" formatCode="_-* #,##0.00_-;\-* #,##0.00_-;_-* \-??_-;_-@_-"/>
    <numFmt numFmtId="173" formatCode="#,##0.00_);[Red]\(#,##0.00\)"/>
    <numFmt numFmtId="174" formatCode="&quot;R$ &quot;#,##0.00"/>
    <numFmt numFmtId="175" formatCode="_(* #,##0.0000_);_(* \(#,##0.0000\);_(* \-????_);_(@_)"/>
    <numFmt numFmtId="176" formatCode="0.000"/>
  </numFmts>
  <fonts count="3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4A452A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953735"/>
      <name val="Calibri"/>
      <family val="2"/>
      <charset val="1"/>
    </font>
    <font>
      <sz val="11"/>
      <color rgb="FF953735"/>
      <name val="Calibri"/>
      <family val="2"/>
      <charset val="1"/>
    </font>
    <font>
      <i/>
      <sz val="9"/>
      <color rgb="FF953735"/>
      <name val="Calibri"/>
      <family val="2"/>
      <charset val="1"/>
    </font>
    <font>
      <b/>
      <sz val="11"/>
      <color rgb="FF403152"/>
      <name val="Calibri"/>
      <family val="2"/>
      <charset val="1"/>
    </font>
    <font>
      <sz val="11"/>
      <color rgb="FF403152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color rgb="FF10243E"/>
      <name val="Calibri"/>
      <family val="2"/>
      <charset val="1"/>
    </font>
    <font>
      <sz val="11"/>
      <color rgb="FF10243E"/>
      <name val="Calibri"/>
      <family val="2"/>
      <charset val="1"/>
    </font>
    <font>
      <b/>
      <sz val="11"/>
      <color rgb="FF0D0D0D"/>
      <name val="Calibri"/>
      <family val="2"/>
      <charset val="1"/>
    </font>
    <font>
      <sz val="11"/>
      <color rgb="FF0D0D0D"/>
      <name val="Calibri"/>
      <family val="2"/>
      <charset val="1"/>
    </font>
    <font>
      <i/>
      <sz val="9"/>
      <color rgb="FF0D0D0D"/>
      <name val="Calibri"/>
      <family val="2"/>
      <charset val="1"/>
    </font>
    <font>
      <i/>
      <sz val="11"/>
      <color rgb="FF0D0D0D"/>
      <name val="Calibri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4" tint="-0.499984740745262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FFFFFF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93CDDD"/>
        <bgColor rgb="FF95B3D7"/>
      </patternFill>
    </fill>
    <fill>
      <patternFill patternType="solid">
        <fgColor rgb="FFEBF1DE"/>
        <bgColor rgb="FFDBEEF4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EBF1DE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EBF1DE"/>
      </patternFill>
    </fill>
    <fill>
      <patternFill patternType="solid">
        <fgColor rgb="FF95B3D7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 tint="0.79998168889431442"/>
        <bgColor rgb="FFB9CDE5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8" tint="0.39997558519241921"/>
        <bgColor rgb="FFB9CDE5"/>
      </patternFill>
    </fill>
    <fill>
      <patternFill patternType="solid">
        <fgColor theme="8" tint="0.59999389629810485"/>
        <bgColor rgb="FFB9CDE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10243E"/>
      </left>
      <right style="medium">
        <color rgb="FF10243E"/>
      </right>
      <top style="medium">
        <color rgb="FF10243E"/>
      </top>
      <bottom/>
      <diagonal/>
    </border>
    <border>
      <left style="medium">
        <color rgb="FF10243E"/>
      </left>
      <right/>
      <top/>
      <bottom/>
      <diagonal/>
    </border>
    <border>
      <left/>
      <right style="medium">
        <color rgb="FF10243E"/>
      </right>
      <top/>
      <bottom/>
      <diagonal/>
    </border>
    <border>
      <left style="medium">
        <color rgb="FF10243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/>
      <diagonal/>
    </border>
    <border>
      <left style="medium">
        <color rgb="FF10243E"/>
      </left>
      <right style="medium">
        <color auto="1"/>
      </right>
      <top style="thin">
        <color auto="1"/>
      </top>
      <bottom style="medium">
        <color rgb="FF10243E"/>
      </bottom>
      <diagonal/>
    </border>
    <border>
      <left style="medium">
        <color auto="1"/>
      </left>
      <right style="medium">
        <color rgb="FF10243E"/>
      </right>
      <top style="medium">
        <color auto="1"/>
      </top>
      <bottom style="medium">
        <color rgb="FF10243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9" fontId="24" fillId="0" borderId="0" applyBorder="0" applyProtection="0"/>
  </cellStyleXfs>
  <cellXfs count="260">
    <xf numFmtId="0" fontId="0" fillId="0" borderId="0" xfId="0"/>
    <xf numFmtId="0" fontId="1" fillId="0" borderId="0" xfId="0" applyFont="1"/>
    <xf numFmtId="4" fontId="0" fillId="4" borderId="1" xfId="0" applyNumberFormat="1" applyFill="1" applyBorder="1" applyAlignment="1" applyProtection="1">
      <alignment horizontal="center"/>
      <protection locked="0"/>
    </xf>
    <xf numFmtId="169" fontId="4" fillId="7" borderId="1" xfId="1" applyFont="1" applyFill="1" applyBorder="1" applyAlignment="1" applyProtection="1">
      <alignment horizontal="left" vertical="center"/>
    </xf>
    <xf numFmtId="169" fontId="2" fillId="3" borderId="1" xfId="1" applyFont="1" applyFill="1" applyBorder="1" applyAlignment="1" applyProtection="1">
      <alignment horizontal="right" vertical="center"/>
    </xf>
    <xf numFmtId="169" fontId="6" fillId="7" borderId="1" xfId="1" applyFont="1" applyFill="1" applyBorder="1" applyAlignment="1" applyProtection="1">
      <alignment horizontal="left" vertical="center"/>
    </xf>
    <xf numFmtId="169" fontId="5" fillId="3" borderId="1" xfId="1" applyFont="1" applyFill="1" applyBorder="1" applyAlignment="1" applyProtection="1">
      <alignment horizontal="right" vertical="center"/>
    </xf>
    <xf numFmtId="170" fontId="6" fillId="7" borderId="1" xfId="1" applyNumberFormat="1" applyFont="1" applyFill="1" applyBorder="1" applyAlignment="1" applyProtection="1">
      <alignment horizontal="center" vertical="center"/>
    </xf>
    <xf numFmtId="170" fontId="6" fillId="7" borderId="1" xfId="1" applyNumberFormat="1" applyFont="1" applyFill="1" applyBorder="1" applyAlignment="1" applyProtection="1">
      <alignment vertical="center"/>
    </xf>
    <xf numFmtId="170" fontId="6" fillId="4" borderId="1" xfId="1" applyNumberFormat="1" applyFont="1" applyFill="1" applyBorder="1" applyAlignment="1" applyProtection="1">
      <alignment vertical="center"/>
      <protection locked="0"/>
    </xf>
    <xf numFmtId="169" fontId="6" fillId="7" borderId="11" xfId="1" applyFont="1" applyFill="1" applyBorder="1" applyAlignment="1" applyProtection="1">
      <alignment horizontal="left" vertical="center"/>
    </xf>
    <xf numFmtId="169" fontId="5" fillId="3" borderId="13" xfId="1" applyFont="1" applyFill="1" applyBorder="1" applyAlignment="1" applyProtection="1">
      <alignment horizontal="right" vertical="center"/>
    </xf>
    <xf numFmtId="169" fontId="9" fillId="7" borderId="1" xfId="1" applyFont="1" applyFill="1" applyBorder="1" applyAlignment="1" applyProtection="1">
      <alignment horizontal="left" vertical="center"/>
    </xf>
    <xf numFmtId="169" fontId="7" fillId="3" borderId="1" xfId="1" applyFont="1" applyFill="1" applyBorder="1" applyAlignment="1" applyProtection="1">
      <alignment horizontal="right" vertical="center"/>
    </xf>
    <xf numFmtId="169" fontId="8" fillId="7" borderId="11" xfId="1" applyFont="1" applyFill="1" applyBorder="1" applyAlignment="1" applyProtection="1">
      <alignment horizontal="left" vertical="center"/>
    </xf>
    <xf numFmtId="169" fontId="7" fillId="3" borderId="13" xfId="1" applyFont="1" applyFill="1" applyBorder="1" applyAlignment="1" applyProtection="1">
      <alignment horizontal="right" vertical="center"/>
    </xf>
    <xf numFmtId="169" fontId="11" fillId="7" borderId="1" xfId="1" applyFont="1" applyFill="1" applyBorder="1" applyAlignment="1" applyProtection="1">
      <alignment horizontal="left" vertical="center"/>
    </xf>
    <xf numFmtId="170" fontId="11" fillId="7" borderId="1" xfId="1" applyNumberFormat="1" applyFont="1" applyFill="1" applyBorder="1" applyAlignment="1" applyProtection="1">
      <alignment vertical="center"/>
    </xf>
    <xf numFmtId="169" fontId="10" fillId="3" borderId="1" xfId="1" applyFont="1" applyFill="1" applyBorder="1" applyAlignment="1" applyProtection="1">
      <alignment horizontal="right" vertical="center"/>
    </xf>
    <xf numFmtId="169" fontId="11" fillId="7" borderId="11" xfId="1" applyFont="1" applyFill="1" applyBorder="1" applyAlignment="1" applyProtection="1">
      <alignment horizontal="left" vertical="center"/>
    </xf>
    <xf numFmtId="169" fontId="10" fillId="3" borderId="13" xfId="1" applyFont="1" applyFill="1" applyBorder="1" applyAlignment="1" applyProtection="1">
      <alignment horizontal="right" vertical="center"/>
    </xf>
    <xf numFmtId="169" fontId="13" fillId="3" borderId="1" xfId="1" applyFont="1" applyFill="1" applyBorder="1" applyAlignment="1" applyProtection="1">
      <alignment horizontal="right" vertical="center"/>
    </xf>
    <xf numFmtId="171" fontId="16" fillId="4" borderId="1" xfId="1" applyNumberFormat="1" applyFont="1" applyFill="1" applyBorder="1" applyAlignment="1" applyProtection="1">
      <alignment vertical="center"/>
      <protection locked="0"/>
    </xf>
    <xf numFmtId="169" fontId="16" fillId="7" borderId="1" xfId="1" applyFont="1" applyFill="1" applyBorder="1" applyAlignment="1" applyProtection="1">
      <alignment horizontal="left" vertical="center"/>
    </xf>
    <xf numFmtId="170" fontId="15" fillId="7" borderId="1" xfId="1" applyNumberFormat="1" applyFont="1" applyFill="1" applyBorder="1" applyAlignment="1" applyProtection="1">
      <alignment vertical="center"/>
    </xf>
    <xf numFmtId="170" fontId="17" fillId="7" borderId="1" xfId="1" applyNumberFormat="1" applyFont="1" applyFill="1" applyBorder="1" applyAlignment="1" applyProtection="1">
      <alignment vertical="center"/>
    </xf>
    <xf numFmtId="169" fontId="18" fillId="7" borderId="1" xfId="1" applyFont="1" applyFill="1" applyBorder="1" applyAlignment="1" applyProtection="1">
      <alignment horizontal="left" vertical="center"/>
    </xf>
    <xf numFmtId="169" fontId="15" fillId="3" borderId="1" xfId="1" applyFont="1" applyFill="1" applyBorder="1" applyAlignment="1" applyProtection="1">
      <alignment horizontal="left" vertical="center"/>
    </xf>
    <xf numFmtId="169" fontId="4" fillId="7" borderId="18" xfId="1" applyFont="1" applyFill="1" applyBorder="1" applyAlignment="1" applyProtection="1">
      <alignment horizontal="left" vertical="center"/>
    </xf>
    <xf numFmtId="169" fontId="2" fillId="3" borderId="18" xfId="1" applyFont="1" applyFill="1" applyBorder="1" applyAlignment="1" applyProtection="1">
      <alignment horizontal="left" vertical="center"/>
    </xf>
    <xf numFmtId="169" fontId="4" fillId="7" borderId="19" xfId="1" applyFont="1" applyFill="1" applyBorder="1" applyAlignment="1" applyProtection="1">
      <alignment horizontal="left" vertical="center"/>
    </xf>
    <xf numFmtId="169" fontId="2" fillId="3" borderId="21" xfId="1" applyFont="1" applyFill="1" applyBorder="1" applyAlignment="1" applyProtection="1">
      <alignment horizontal="right" vertical="center"/>
    </xf>
    <xf numFmtId="0" fontId="0" fillId="0" borderId="0" xfId="0" applyFont="1"/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16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top" wrapText="1"/>
    </xf>
    <xf numFmtId="173" fontId="0" fillId="3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169" fontId="1" fillId="3" borderId="1" xfId="0" applyNumberFormat="1" applyFont="1" applyFill="1" applyBorder="1" applyAlignment="1">
      <alignment vertical="top" wrapText="1"/>
    </xf>
    <xf numFmtId="169" fontId="1" fillId="5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7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169" fontId="20" fillId="0" borderId="0" xfId="0" applyNumberFormat="1" applyFont="1"/>
    <xf numFmtId="0" fontId="21" fillId="10" borderId="23" xfId="0" applyFont="1" applyFill="1" applyBorder="1"/>
    <xf numFmtId="0" fontId="20" fillId="10" borderId="24" xfId="0" applyFont="1" applyFill="1" applyBorder="1" applyAlignment="1">
      <alignment horizontal="center"/>
    </xf>
    <xf numFmtId="169" fontId="20" fillId="10" borderId="25" xfId="0" applyNumberFormat="1" applyFont="1" applyFill="1" applyBorder="1"/>
    <xf numFmtId="0" fontId="1" fillId="0" borderId="0" xfId="0" applyFont="1" applyAlignment="1">
      <alignment vertical="center"/>
    </xf>
    <xf numFmtId="0" fontId="22" fillId="3" borderId="26" xfId="0" applyFont="1" applyFill="1" applyBorder="1" applyAlignment="1">
      <alignment horizontal="center" vertical="center"/>
    </xf>
    <xf numFmtId="169" fontId="22" fillId="3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8" borderId="3" xfId="0" applyFont="1" applyFill="1" applyBorder="1" applyAlignment="1">
      <alignment horizontal="right" vertical="center"/>
    </xf>
    <xf numFmtId="164" fontId="20" fillId="8" borderId="4" xfId="0" applyNumberFormat="1" applyFont="1" applyFill="1" applyBorder="1" applyAlignment="1">
      <alignment horizontal="center" vertical="center"/>
    </xf>
    <xf numFmtId="169" fontId="20" fillId="8" borderId="5" xfId="0" applyNumberFormat="1" applyFont="1" applyFill="1" applyBorder="1" applyAlignment="1">
      <alignment vertical="center"/>
    </xf>
    <xf numFmtId="0" fontId="20" fillId="8" borderId="27" xfId="0" applyFont="1" applyFill="1" applyBorder="1" applyAlignment="1">
      <alignment vertical="center"/>
    </xf>
    <xf numFmtId="0" fontId="20" fillId="8" borderId="27" xfId="0" applyFont="1" applyFill="1" applyBorder="1" applyAlignment="1">
      <alignment horizontal="center" vertical="center"/>
    </xf>
    <xf numFmtId="169" fontId="22" fillId="8" borderId="27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vertical="center"/>
    </xf>
    <xf numFmtId="0" fontId="20" fillId="8" borderId="26" xfId="0" applyFont="1" applyFill="1" applyBorder="1" applyAlignment="1">
      <alignment horizontal="center" vertical="center"/>
    </xf>
    <xf numFmtId="169" fontId="22" fillId="8" borderId="26" xfId="0" applyNumberFormat="1" applyFont="1" applyFill="1" applyBorder="1" applyAlignment="1">
      <alignment vertical="center"/>
    </xf>
    <xf numFmtId="0" fontId="22" fillId="8" borderId="28" xfId="0" applyFont="1" applyFill="1" applyBorder="1" applyAlignment="1">
      <alignment vertical="center"/>
    </xf>
    <xf numFmtId="0" fontId="22" fillId="8" borderId="29" xfId="0" applyFont="1" applyFill="1" applyBorder="1" applyAlignment="1">
      <alignment horizontal="center" vertical="center"/>
    </xf>
    <xf numFmtId="169" fontId="22" fillId="8" borderId="30" xfId="0" applyNumberFormat="1" applyFont="1" applyFill="1" applyBorder="1" applyAlignment="1">
      <alignment vertical="center"/>
    </xf>
    <xf numFmtId="2" fontId="20" fillId="8" borderId="27" xfId="0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2" fontId="22" fillId="8" borderId="29" xfId="0" applyNumberFormat="1" applyFont="1" applyFill="1" applyBorder="1" applyAlignment="1">
      <alignment horizontal="center"/>
    </xf>
    <xf numFmtId="169" fontId="22" fillId="8" borderId="30" xfId="0" applyNumberFormat="1" applyFont="1" applyFill="1" applyBorder="1"/>
    <xf numFmtId="0" fontId="20" fillId="8" borderId="26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/>
    </xf>
    <xf numFmtId="169" fontId="22" fillId="3" borderId="2" xfId="0" applyNumberFormat="1" applyFont="1" applyFill="1" applyBorder="1" applyAlignment="1">
      <alignment vertical="center"/>
    </xf>
    <xf numFmtId="169" fontId="11" fillId="7" borderId="1" xfId="1" applyNumberFormat="1" applyFont="1" applyFill="1" applyBorder="1" applyAlignment="1" applyProtection="1">
      <alignment vertical="center"/>
    </xf>
    <xf numFmtId="2" fontId="20" fillId="8" borderId="26" xfId="0" applyNumberFormat="1" applyFont="1" applyFill="1" applyBorder="1" applyAlignment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0" fontId="2" fillId="3" borderId="1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2" fillId="0" borderId="6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6" xfId="0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0" fontId="4" fillId="3" borderId="1" xfId="0" applyFont="1" applyFill="1" applyBorder="1" applyAlignment="1" applyProtection="1">
      <alignment horizontal="center" vertical="center"/>
    </xf>
    <xf numFmtId="0" fontId="6" fillId="0" borderId="6" xfId="0" applyFont="1" applyBorder="1" applyProtection="1"/>
    <xf numFmtId="0" fontId="6" fillId="0" borderId="0" xfId="0" applyFont="1" applyBorder="1" applyProtection="1"/>
    <xf numFmtId="0" fontId="6" fillId="0" borderId="7" xfId="0" applyFont="1" applyBorder="1" applyProtection="1"/>
    <xf numFmtId="0" fontId="5" fillId="3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10" fontId="6" fillId="7" borderId="1" xfId="0" applyNumberFormat="1" applyFont="1" applyFill="1" applyBorder="1" applyAlignment="1" applyProtection="1">
      <alignment vertical="center"/>
    </xf>
    <xf numFmtId="170" fontId="5" fillId="3" borderId="1" xfId="0" applyNumberFormat="1" applyFont="1" applyFill="1" applyBorder="1" applyAlignment="1" applyProtection="1">
      <alignment vertical="center"/>
    </xf>
    <xf numFmtId="0" fontId="6" fillId="7" borderId="10" xfId="0" applyFont="1" applyFill="1" applyBorder="1" applyAlignment="1" applyProtection="1">
      <alignment horizontal="center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0" fontId="8" fillId="0" borderId="7" xfId="0" applyFont="1" applyBorder="1" applyProtection="1"/>
    <xf numFmtId="0" fontId="7" fillId="3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9" fillId="7" borderId="1" xfId="0" applyFont="1" applyFill="1" applyBorder="1" applyAlignment="1" applyProtection="1">
      <alignment horizontal="center" vertical="center"/>
    </xf>
    <xf numFmtId="2" fontId="9" fillId="7" borderId="1" xfId="0" applyNumberFormat="1" applyFont="1" applyFill="1" applyBorder="1" applyAlignment="1" applyProtection="1">
      <alignment horizontal="center" vertical="center"/>
    </xf>
    <xf numFmtId="43" fontId="0" fillId="0" borderId="0" xfId="0" applyNumberFormat="1" applyProtection="1"/>
    <xf numFmtId="0" fontId="0" fillId="0" borderId="0" xfId="0" applyBorder="1" applyAlignment="1" applyProtection="1">
      <alignment horizontal="center"/>
    </xf>
    <xf numFmtId="176" fontId="9" fillId="7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1" fillId="0" borderId="6" xfId="0" applyFont="1" applyBorder="1" applyProtection="1"/>
    <xf numFmtId="0" fontId="11" fillId="0" borderId="0" xfId="0" applyFont="1" applyBorder="1" applyProtection="1"/>
    <xf numFmtId="0" fontId="11" fillId="0" borderId="7" xfId="0" applyFont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11" fillId="7" borderId="1" xfId="0" applyFont="1" applyFill="1" applyBorder="1" applyAlignment="1" applyProtection="1">
      <alignment horizontal="center" vertical="center"/>
    </xf>
    <xf numFmtId="43" fontId="12" fillId="0" borderId="0" xfId="0" applyNumberFormat="1" applyFont="1" applyProtection="1"/>
    <xf numFmtId="0" fontId="12" fillId="0" borderId="0" xfId="0" applyFont="1" applyProtection="1"/>
    <xf numFmtId="170" fontId="10" fillId="3" borderId="1" xfId="0" applyNumberFormat="1" applyFont="1" applyFill="1" applyBorder="1" applyAlignment="1" applyProtection="1">
      <alignment vertical="center"/>
    </xf>
    <xf numFmtId="0" fontId="11" fillId="7" borderId="10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7" xfId="0" applyFont="1" applyBorder="1" applyProtection="1"/>
    <xf numFmtId="0" fontId="13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4" fillId="0" borderId="6" xfId="0" applyFont="1" applyBorder="1" applyProtection="1"/>
    <xf numFmtId="0" fontId="4" fillId="0" borderId="0" xfId="0" applyFont="1" applyBorder="1" applyProtection="1"/>
    <xf numFmtId="170" fontId="4" fillId="0" borderId="7" xfId="0" applyNumberFormat="1" applyFont="1" applyBorder="1" applyProtection="1"/>
    <xf numFmtId="0" fontId="15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/>
    </xf>
    <xf numFmtId="0" fontId="16" fillId="7" borderId="1" xfId="0" applyFont="1" applyFill="1" applyBorder="1" applyAlignment="1" applyProtection="1">
      <alignment horizontal="center" vertical="center"/>
    </xf>
    <xf numFmtId="10" fontId="0" fillId="0" borderId="0" xfId="0" applyNumberFormat="1" applyProtection="1"/>
    <xf numFmtId="169" fontId="19" fillId="0" borderId="0" xfId="0" applyNumberFormat="1" applyFont="1" applyProtection="1"/>
    <xf numFmtId="0" fontId="19" fillId="0" borderId="0" xfId="0" applyFont="1" applyProtection="1"/>
    <xf numFmtId="0" fontId="0" fillId="0" borderId="15" xfId="0" applyBorder="1" applyProtection="1"/>
    <xf numFmtId="0" fontId="0" fillId="0" borderId="16" xfId="0" applyBorder="1" applyProtection="1"/>
    <xf numFmtId="0" fontId="2" fillId="3" borderId="18" xfId="0" applyFont="1" applyFill="1" applyBorder="1" applyAlignment="1" applyProtection="1">
      <alignment vertical="center"/>
    </xf>
    <xf numFmtId="0" fontId="4" fillId="7" borderId="17" xfId="0" applyFont="1" applyFill="1" applyBorder="1" applyAlignment="1" applyProtection="1">
      <alignment horizontal="center" vertical="center"/>
    </xf>
    <xf numFmtId="172" fontId="0" fillId="0" borderId="0" xfId="0" applyNumberFormat="1" applyProtection="1"/>
    <xf numFmtId="169" fontId="6" fillId="12" borderId="1" xfId="1" applyFont="1" applyFill="1" applyBorder="1" applyAlignment="1" applyProtection="1">
      <alignment horizontal="left" vertical="center"/>
      <protection locked="0"/>
    </xf>
    <xf numFmtId="170" fontId="11" fillId="12" borderId="1" xfId="1" applyNumberFormat="1" applyFont="1" applyFill="1" applyBorder="1" applyAlignment="1" applyProtection="1">
      <alignment vertical="center"/>
      <protection locked="0"/>
    </xf>
    <xf numFmtId="169" fontId="11" fillId="12" borderId="1" xfId="1" applyFont="1" applyFill="1" applyBorder="1" applyAlignment="1" applyProtection="1">
      <alignment horizontal="left" vertical="center"/>
      <protection locked="0"/>
    </xf>
    <xf numFmtId="169" fontId="14" fillId="12" borderId="1" xfId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0" fillId="3" borderId="1" xfId="0" applyFont="1" applyFill="1" applyBorder="1" applyProtection="1"/>
    <xf numFmtId="0" fontId="0" fillId="3" borderId="1" xfId="0" applyFill="1" applyBorder="1" applyProtection="1"/>
    <xf numFmtId="4" fontId="0" fillId="3" borderId="1" xfId="0" applyNumberFormat="1" applyFill="1" applyBorder="1" applyAlignment="1" applyProtection="1">
      <alignment horizontal="center"/>
    </xf>
    <xf numFmtId="169" fontId="4" fillId="12" borderId="1" xfId="1" applyFont="1" applyFill="1" applyBorder="1" applyAlignment="1" applyProtection="1">
      <alignment horizontal="left" vertical="center"/>
      <protection locked="0"/>
    </xf>
    <xf numFmtId="0" fontId="26" fillId="0" borderId="0" xfId="0" applyFont="1" applyProtection="1"/>
    <xf numFmtId="169" fontId="22" fillId="13" borderId="30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4" fontId="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4" borderId="1" xfId="0" applyFill="1" applyBorder="1" applyAlignment="1" applyProtection="1">
      <alignment horizontal="center"/>
      <protection locked="0"/>
    </xf>
    <xf numFmtId="4" fontId="1" fillId="0" borderId="1" xfId="0" applyNumberFormat="1" applyFont="1" applyBorder="1" applyAlignment="1">
      <alignment vertical="center"/>
    </xf>
    <xf numFmtId="169" fontId="14" fillId="14" borderId="1" xfId="1" applyFont="1" applyFill="1" applyBorder="1" applyAlignment="1" applyProtection="1">
      <alignment horizontal="left" vertical="center"/>
    </xf>
    <xf numFmtId="169" fontId="14" fillId="15" borderId="1" xfId="1" applyFont="1" applyFill="1" applyBorder="1" applyAlignment="1" applyProtection="1">
      <alignment horizontal="left" vertical="center"/>
    </xf>
    <xf numFmtId="169" fontId="14" fillId="15" borderId="1" xfId="1" applyFont="1" applyFill="1" applyBorder="1" applyAlignment="1" applyProtection="1">
      <alignment horizontal="left" vertical="center"/>
      <protection locked="0"/>
    </xf>
    <xf numFmtId="0" fontId="28" fillId="0" borderId="0" xfId="0" applyFont="1" applyProtection="1"/>
    <xf numFmtId="0" fontId="29" fillId="2" borderId="32" xfId="0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left" vertical="center"/>
    </xf>
    <xf numFmtId="0" fontId="11" fillId="12" borderId="1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0" fontId="6" fillId="12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4" fontId="25" fillId="4" borderId="3" xfId="0" applyNumberFormat="1" applyFont="1" applyFill="1" applyBorder="1" applyAlignment="1" applyProtection="1">
      <alignment horizontal="center"/>
      <protection locked="0"/>
    </xf>
    <xf numFmtId="4" fontId="25" fillId="4" borderId="4" xfId="0" applyNumberFormat="1" applyFont="1" applyFill="1" applyBorder="1" applyAlignment="1" applyProtection="1">
      <alignment horizontal="center"/>
      <protection locked="0"/>
    </xf>
    <xf numFmtId="4" fontId="25" fillId="4" borderId="5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168" fontId="2" fillId="11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  <protection locked="0"/>
    </xf>
    <xf numFmtId="167" fontId="3" fillId="4" borderId="1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165" fontId="30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right" vertical="top" wrapText="1"/>
    </xf>
    <xf numFmtId="174" fontId="1" fillId="5" borderId="5" xfId="0" applyNumberFormat="1" applyFont="1" applyFill="1" applyBorder="1" applyAlignment="1">
      <alignment horizontal="center" vertical="top" wrapText="1"/>
    </xf>
    <xf numFmtId="4" fontId="1" fillId="5" borderId="1" xfId="1" applyNumberFormat="1" applyFont="1" applyFill="1" applyBorder="1" applyAlignment="1" applyProtection="1">
      <alignment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 applyProtection="1">
      <alignment horizont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5B3D7"/>
      <rgbColor rgb="FF953735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0243E"/>
      <rgbColor rgb="FF31859C"/>
      <rgbColor rgb="FF0D0D0D"/>
      <rgbColor rgb="FF4A452A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H14"/>
  <sheetViews>
    <sheetView showGridLines="0" zoomScale="150" zoomScaleNormal="150" workbookViewId="0">
      <selection activeCell="B19" sqref="B19"/>
    </sheetView>
  </sheetViews>
  <sheetFormatPr defaultRowHeight="15"/>
  <cols>
    <col min="1" max="1" width="8.7109375" style="82" customWidth="1"/>
    <col min="2" max="2" width="44.85546875" style="82" customWidth="1"/>
    <col min="3" max="3" width="17.28515625" style="90" customWidth="1"/>
    <col min="4" max="5" width="8.7109375" style="82" customWidth="1"/>
    <col min="6" max="6" width="40.5703125" style="82" customWidth="1"/>
    <col min="7" max="7" width="13.5703125" style="82" customWidth="1"/>
    <col min="8" max="8" width="11.28515625" style="82" customWidth="1"/>
    <col min="9" max="1025" width="8.7109375" style="82" customWidth="1"/>
    <col min="1026" max="16384" width="9.140625" style="82"/>
  </cols>
  <sheetData>
    <row r="1" spans="2:8">
      <c r="B1" s="154" t="s">
        <v>0</v>
      </c>
    </row>
    <row r="2" spans="2:8">
      <c r="B2" s="159" t="s">
        <v>146</v>
      </c>
    </row>
    <row r="3" spans="2:8">
      <c r="B3" s="159" t="s">
        <v>147</v>
      </c>
    </row>
    <row r="4" spans="2:8">
      <c r="B4" s="159" t="s">
        <v>148</v>
      </c>
    </row>
    <row r="5" spans="2:8">
      <c r="B5" s="159"/>
    </row>
    <row r="7" spans="2:8" s="173" customFormat="1" ht="21.75" customHeight="1">
      <c r="B7" s="175" t="s">
        <v>181</v>
      </c>
      <c r="C7" s="174" t="s">
        <v>150</v>
      </c>
    </row>
    <row r="8" spans="2:8" ht="18" customHeight="1">
      <c r="F8" s="86"/>
      <c r="G8" s="86"/>
      <c r="H8" s="86"/>
    </row>
    <row r="9" spans="2:8" ht="18" customHeight="1">
      <c r="B9" s="155" t="s">
        <v>1</v>
      </c>
      <c r="C9" s="2"/>
    </row>
    <row r="10" spans="2:8" ht="18" customHeight="1">
      <c r="B10" s="155" t="s">
        <v>131</v>
      </c>
      <c r="C10" s="2"/>
    </row>
    <row r="12" spans="2:8" ht="18" customHeight="1">
      <c r="B12" s="155" t="s">
        <v>2</v>
      </c>
      <c r="C12" s="2">
        <v>0</v>
      </c>
    </row>
    <row r="13" spans="2:8" ht="18" customHeight="1">
      <c r="B13" s="155" t="s">
        <v>3</v>
      </c>
      <c r="C13" s="168">
        <v>0</v>
      </c>
    </row>
    <row r="14" spans="2:8" ht="18" customHeight="1">
      <c r="B14" s="156" t="s">
        <v>129</v>
      </c>
      <c r="C14" s="157">
        <f>(C13*C12)*22</f>
        <v>0</v>
      </c>
    </row>
  </sheetData>
  <dataValidations count="1">
    <dataValidation type="whole" allowBlank="1" showInputMessage="1" showErrorMessage="1" promptTitle="Quantidade" prompt="Informar a quantidade diária de deslocamentos por funcionário SOMENTE SE HOUVER O FORNECIMENTO DE VALE-TRANSPORTE. Se não houver, digite zero." sqref="C13">
      <formula1>0</formula1>
      <formula2>4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N133"/>
  <sheetViews>
    <sheetView showGridLines="0" zoomScale="130" zoomScaleNormal="130" workbookViewId="0">
      <selection activeCell="H114" sqref="H114"/>
    </sheetView>
  </sheetViews>
  <sheetFormatPr defaultRowHeight="15"/>
  <cols>
    <col min="1" max="1" width="8.7109375" style="82" customWidth="1"/>
    <col min="2" max="5" width="12.28515625" style="82" customWidth="1"/>
    <col min="6" max="6" width="13.42578125" style="82" customWidth="1"/>
    <col min="7" max="7" width="10.140625" style="82" customWidth="1"/>
    <col min="8" max="8" width="19.42578125" style="82" customWidth="1"/>
    <col min="9" max="9" width="10.5703125" style="82" customWidth="1"/>
    <col min="10" max="10" width="21.28515625" style="82" customWidth="1"/>
    <col min="11" max="11" width="21.140625" style="82" customWidth="1"/>
    <col min="12" max="1025" width="8.7109375" style="82" customWidth="1"/>
    <col min="1026" max="16384" width="9.140625" style="82"/>
  </cols>
  <sheetData>
    <row r="1" spans="1:14" ht="15.75" customHeight="1">
      <c r="A1" s="235" t="s">
        <v>4</v>
      </c>
      <c r="B1" s="235"/>
      <c r="C1" s="235"/>
      <c r="D1" s="235"/>
      <c r="E1" s="235"/>
      <c r="F1" s="235"/>
      <c r="G1" s="235"/>
      <c r="H1" s="235"/>
    </row>
    <row r="3" spans="1:14">
      <c r="A3" s="225" t="s">
        <v>5</v>
      </c>
      <c r="B3" s="225"/>
      <c r="C3" s="225"/>
      <c r="D3" s="225"/>
      <c r="E3" s="225"/>
      <c r="F3" s="225"/>
      <c r="G3" s="225"/>
      <c r="H3" s="225"/>
    </row>
    <row r="4" spans="1:14">
      <c r="A4" s="236" t="s">
        <v>6</v>
      </c>
      <c r="B4" s="236"/>
      <c r="C4" s="237" t="str">
        <f>Informações_Básicas!C7</f>
        <v>893-13.2018.4.01.8013</v>
      </c>
      <c r="D4" s="237"/>
      <c r="E4" s="236" t="s">
        <v>7</v>
      </c>
      <c r="F4" s="236"/>
      <c r="G4" s="238"/>
      <c r="H4" s="238"/>
    </row>
    <row r="5" spans="1:14">
      <c r="A5" s="239"/>
      <c r="B5" s="239"/>
      <c r="C5" s="239"/>
      <c r="D5" s="239"/>
      <c r="E5" s="239"/>
      <c r="F5" s="239"/>
      <c r="G5" s="239"/>
      <c r="H5" s="239"/>
    </row>
    <row r="6" spans="1:14">
      <c r="A6" s="240" t="s">
        <v>8</v>
      </c>
      <c r="B6" s="240"/>
      <c r="C6" s="240"/>
      <c r="D6" s="240"/>
      <c r="E6" s="240"/>
      <c r="F6" s="240"/>
      <c r="G6" s="240"/>
      <c r="H6" s="240"/>
      <c r="M6" s="83"/>
      <c r="N6" s="83"/>
    </row>
    <row r="7" spans="1:14">
      <c r="A7" s="84" t="s">
        <v>9</v>
      </c>
      <c r="B7" s="229" t="s">
        <v>10</v>
      </c>
      <c r="C7" s="229"/>
      <c r="D7" s="229"/>
      <c r="E7" s="229"/>
      <c r="F7" s="229"/>
      <c r="G7" s="241"/>
      <c r="H7" s="241"/>
      <c r="K7" s="83"/>
    </row>
    <row r="8" spans="1:14">
      <c r="A8" s="84" t="s">
        <v>11</v>
      </c>
      <c r="B8" s="229" t="s">
        <v>12</v>
      </c>
      <c r="C8" s="229"/>
      <c r="D8" s="229"/>
      <c r="E8" s="229"/>
      <c r="F8" s="229"/>
      <c r="G8" s="230"/>
      <c r="H8" s="230"/>
    </row>
    <row r="9" spans="1:14">
      <c r="A9" s="84" t="s">
        <v>13</v>
      </c>
      <c r="B9" s="229" t="s">
        <v>14</v>
      </c>
      <c r="C9" s="229"/>
      <c r="D9" s="229"/>
      <c r="E9" s="229"/>
      <c r="F9" s="229"/>
      <c r="G9" s="231"/>
      <c r="H9" s="231"/>
    </row>
    <row r="10" spans="1:14">
      <c r="A10" s="84" t="s">
        <v>15</v>
      </c>
      <c r="B10" s="229" t="s">
        <v>16</v>
      </c>
      <c r="C10" s="229"/>
      <c r="D10" s="229"/>
      <c r="E10" s="229"/>
      <c r="F10" s="229"/>
      <c r="G10" s="219">
        <v>12</v>
      </c>
      <c r="H10" s="219"/>
    </row>
    <row r="11" spans="1:14">
      <c r="A11" s="85"/>
      <c r="B11" s="86"/>
      <c r="C11" s="86"/>
      <c r="D11" s="86"/>
      <c r="E11" s="86"/>
      <c r="F11" s="86"/>
      <c r="G11" s="86"/>
      <c r="H11" s="87"/>
    </row>
    <row r="12" spans="1:14">
      <c r="A12" s="88" t="s">
        <v>17</v>
      </c>
      <c r="B12" s="86"/>
      <c r="C12" s="86"/>
      <c r="D12" s="86"/>
      <c r="E12" s="86"/>
      <c r="F12" s="86"/>
      <c r="G12" s="86"/>
      <c r="H12" s="87"/>
    </row>
    <row r="13" spans="1:14" ht="29.25" customHeight="1">
      <c r="A13" s="232" t="s">
        <v>18</v>
      </c>
      <c r="B13" s="232"/>
      <c r="C13" s="233" t="s">
        <v>19</v>
      </c>
      <c r="D13" s="233"/>
      <c r="E13" s="233"/>
      <c r="F13" s="234" t="s">
        <v>20</v>
      </c>
      <c r="G13" s="234"/>
      <c r="H13" s="234"/>
      <c r="J13" s="89"/>
      <c r="K13" s="89"/>
    </row>
    <row r="14" spans="1:14">
      <c r="A14" s="225" t="s">
        <v>154</v>
      </c>
      <c r="B14" s="225"/>
      <c r="C14" s="219" t="s">
        <v>21</v>
      </c>
      <c r="D14" s="219"/>
      <c r="E14" s="219"/>
      <c r="F14" s="226">
        <v>1</v>
      </c>
      <c r="G14" s="226"/>
      <c r="H14" s="226"/>
    </row>
    <row r="15" spans="1:14">
      <c r="A15" s="225"/>
      <c r="B15" s="225"/>
      <c r="C15" s="219" t="s">
        <v>22</v>
      </c>
      <c r="D15" s="219"/>
      <c r="E15" s="219"/>
      <c r="F15" s="223" t="s">
        <v>155</v>
      </c>
      <c r="G15" s="223"/>
      <c r="H15" s="223"/>
    </row>
    <row r="16" spans="1:14">
      <c r="A16" s="225"/>
      <c r="B16" s="225"/>
      <c r="C16" s="219" t="s">
        <v>23</v>
      </c>
      <c r="D16" s="219"/>
      <c r="E16" s="219"/>
      <c r="F16" s="227"/>
      <c r="G16" s="227"/>
      <c r="H16" s="227"/>
    </row>
    <row r="17" spans="1:11">
      <c r="A17" s="85"/>
      <c r="B17" s="86"/>
      <c r="C17" s="86"/>
      <c r="D17" s="86"/>
      <c r="E17" s="86"/>
      <c r="F17" s="86"/>
      <c r="G17" s="86"/>
      <c r="H17" s="87"/>
    </row>
    <row r="18" spans="1:11">
      <c r="A18" s="228" t="s">
        <v>24</v>
      </c>
      <c r="B18" s="228"/>
      <c r="C18" s="228"/>
      <c r="D18" s="228"/>
      <c r="E18" s="228"/>
      <c r="F18" s="228"/>
      <c r="G18" s="228"/>
      <c r="H18" s="228"/>
    </row>
    <row r="19" spans="1:11">
      <c r="A19" s="225" t="s">
        <v>25</v>
      </c>
      <c r="B19" s="225"/>
      <c r="C19" s="225"/>
      <c r="D19" s="225"/>
      <c r="E19" s="225"/>
      <c r="F19" s="225"/>
      <c r="G19" s="225"/>
      <c r="H19" s="225"/>
      <c r="K19" s="90"/>
    </row>
    <row r="20" spans="1:11">
      <c r="A20" s="84">
        <v>1</v>
      </c>
      <c r="B20" s="218" t="s">
        <v>18</v>
      </c>
      <c r="C20" s="218"/>
      <c r="D20" s="218"/>
      <c r="E20" s="218"/>
      <c r="F20" s="219" t="str">
        <f>A14 &amp; F15</f>
        <v>Apoio Administrativo 40 h/semana</v>
      </c>
      <c r="G20" s="219"/>
      <c r="H20" s="219"/>
    </row>
    <row r="21" spans="1:11">
      <c r="A21" s="84">
        <v>2</v>
      </c>
      <c r="B21" s="218" t="s">
        <v>26</v>
      </c>
      <c r="C21" s="218"/>
      <c r="D21" s="218"/>
      <c r="E21" s="218"/>
      <c r="F21" s="220">
        <v>0</v>
      </c>
      <c r="G21" s="221"/>
      <c r="H21" s="222"/>
    </row>
    <row r="22" spans="1:11">
      <c r="A22" s="84">
        <v>3</v>
      </c>
      <c r="B22" s="218" t="s">
        <v>27</v>
      </c>
      <c r="C22" s="218"/>
      <c r="D22" s="218"/>
      <c r="E22" s="218"/>
      <c r="F22" s="223" t="s">
        <v>157</v>
      </c>
      <c r="G22" s="223"/>
      <c r="H22" s="223"/>
    </row>
    <row r="23" spans="1:11">
      <c r="A23" s="84">
        <v>4</v>
      </c>
      <c r="B23" s="218" t="s">
        <v>28</v>
      </c>
      <c r="C23" s="218"/>
      <c r="D23" s="218"/>
      <c r="E23" s="218"/>
      <c r="F23" s="224"/>
      <c r="G23" s="224"/>
      <c r="H23" s="224"/>
    </row>
    <row r="24" spans="1:11">
      <c r="A24" s="85"/>
      <c r="B24" s="86"/>
      <c r="C24" s="86"/>
      <c r="D24" s="86"/>
      <c r="E24" s="86"/>
      <c r="F24" s="86"/>
      <c r="G24" s="86"/>
      <c r="H24" s="87"/>
    </row>
    <row r="25" spans="1:11">
      <c r="A25" s="187" t="s">
        <v>29</v>
      </c>
      <c r="B25" s="187"/>
      <c r="C25" s="187"/>
      <c r="D25" s="187"/>
      <c r="E25" s="187"/>
      <c r="F25" s="187"/>
      <c r="G25" s="187"/>
      <c r="H25" s="187"/>
    </row>
    <row r="26" spans="1:11">
      <c r="A26" s="91"/>
      <c r="B26" s="86"/>
      <c r="C26" s="86"/>
      <c r="D26" s="86"/>
      <c r="E26" s="86"/>
      <c r="F26" s="86"/>
      <c r="G26" s="86"/>
      <c r="H26" s="87"/>
    </row>
    <row r="27" spans="1:11">
      <c r="A27" s="84">
        <v>1</v>
      </c>
      <c r="B27" s="215" t="s">
        <v>30</v>
      </c>
      <c r="C27" s="215"/>
      <c r="D27" s="215"/>
      <c r="E27" s="215"/>
      <c r="F27" s="215"/>
      <c r="G27" s="215"/>
      <c r="H27" s="84" t="s">
        <v>31</v>
      </c>
      <c r="J27" s="92"/>
    </row>
    <row r="28" spans="1:11">
      <c r="A28" s="93" t="s">
        <v>9</v>
      </c>
      <c r="B28" s="185" t="s">
        <v>32</v>
      </c>
      <c r="C28" s="185"/>
      <c r="D28" s="185"/>
      <c r="E28" s="185"/>
      <c r="F28" s="185"/>
      <c r="G28" s="185"/>
      <c r="H28" s="3">
        <f>F21</f>
        <v>0</v>
      </c>
      <c r="J28" s="92"/>
    </row>
    <row r="29" spans="1:11">
      <c r="A29" s="93" t="s">
        <v>11</v>
      </c>
      <c r="B29" s="185" t="s">
        <v>130</v>
      </c>
      <c r="C29" s="185"/>
      <c r="D29" s="185"/>
      <c r="E29" s="185"/>
      <c r="F29" s="185"/>
      <c r="G29" s="185"/>
      <c r="H29" s="158"/>
      <c r="I29" s="92"/>
      <c r="J29" s="92"/>
    </row>
    <row r="30" spans="1:11">
      <c r="A30" s="215" t="s">
        <v>33</v>
      </c>
      <c r="B30" s="215"/>
      <c r="C30" s="215"/>
      <c r="D30" s="215"/>
      <c r="E30" s="215"/>
      <c r="F30" s="215"/>
      <c r="G30" s="215"/>
      <c r="H30" s="4">
        <f>SUM(H28:H29)</f>
        <v>0</v>
      </c>
    </row>
    <row r="31" spans="1:11">
      <c r="A31" s="85"/>
      <c r="B31" s="86"/>
      <c r="C31" s="86"/>
      <c r="D31" s="86"/>
      <c r="E31" s="86"/>
      <c r="F31" s="86"/>
      <c r="G31" s="86"/>
      <c r="H31" s="87"/>
    </row>
    <row r="32" spans="1:11">
      <c r="A32" s="216" t="s">
        <v>34</v>
      </c>
      <c r="B32" s="216"/>
      <c r="C32" s="216"/>
      <c r="D32" s="216"/>
      <c r="E32" s="216"/>
      <c r="F32" s="216"/>
      <c r="G32" s="216"/>
      <c r="H32" s="216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97" t="s">
        <v>35</v>
      </c>
      <c r="B34" s="210" t="s">
        <v>36</v>
      </c>
      <c r="C34" s="210"/>
      <c r="D34" s="210"/>
      <c r="E34" s="210"/>
      <c r="F34" s="210"/>
      <c r="G34" s="210"/>
      <c r="H34" s="97" t="s">
        <v>31</v>
      </c>
    </row>
    <row r="35" spans="1:8">
      <c r="A35" s="98" t="s">
        <v>9</v>
      </c>
      <c r="B35" s="212" t="s">
        <v>37</v>
      </c>
      <c r="C35" s="212"/>
      <c r="D35" s="212"/>
      <c r="E35" s="212"/>
      <c r="F35" s="212"/>
      <c r="G35" s="99">
        <v>9.0899999999999995E-2</v>
      </c>
      <c r="H35" s="5">
        <f>H30*G35</f>
        <v>0</v>
      </c>
    </row>
    <row r="36" spans="1:8">
      <c r="A36" s="98" t="s">
        <v>11</v>
      </c>
      <c r="B36" s="217" t="s">
        <v>39</v>
      </c>
      <c r="C36" s="217"/>
      <c r="D36" s="217"/>
      <c r="E36" s="217"/>
      <c r="F36" s="217"/>
      <c r="G36" s="99">
        <v>3.0300000000000001E-2</v>
      </c>
      <c r="H36" s="5">
        <f>H30*G36</f>
        <v>0</v>
      </c>
    </row>
    <row r="37" spans="1:8">
      <c r="A37" s="210" t="s">
        <v>40</v>
      </c>
      <c r="B37" s="210"/>
      <c r="C37" s="210"/>
      <c r="D37" s="210"/>
      <c r="E37" s="210"/>
      <c r="F37" s="210"/>
      <c r="G37" s="210"/>
      <c r="H37" s="6">
        <f>SUM(H35:H36)</f>
        <v>0</v>
      </c>
    </row>
    <row r="38" spans="1:8">
      <c r="A38" s="94"/>
      <c r="B38" s="95"/>
      <c r="C38" s="95"/>
      <c r="D38" s="95"/>
      <c r="E38" s="95"/>
      <c r="F38" s="95"/>
      <c r="G38" s="95"/>
      <c r="H38" s="96"/>
    </row>
    <row r="39" spans="1:8">
      <c r="A39" s="97" t="s">
        <v>41</v>
      </c>
      <c r="B39" s="210" t="s">
        <v>42</v>
      </c>
      <c r="C39" s="210"/>
      <c r="D39" s="210"/>
      <c r="E39" s="210"/>
      <c r="F39" s="210"/>
      <c r="G39" s="97" t="s">
        <v>43</v>
      </c>
      <c r="H39" s="97" t="s">
        <v>31</v>
      </c>
    </row>
    <row r="40" spans="1:8">
      <c r="A40" s="98" t="s">
        <v>9</v>
      </c>
      <c r="B40" s="212" t="s">
        <v>44</v>
      </c>
      <c r="C40" s="212"/>
      <c r="D40" s="212"/>
      <c r="E40" s="212"/>
      <c r="F40" s="212"/>
      <c r="G40" s="7">
        <v>20</v>
      </c>
      <c r="H40" s="5">
        <f>($H$30+$H$37)*G40%</f>
        <v>0</v>
      </c>
    </row>
    <row r="41" spans="1:8">
      <c r="A41" s="98" t="s">
        <v>11</v>
      </c>
      <c r="B41" s="212" t="s">
        <v>45</v>
      </c>
      <c r="C41" s="212"/>
      <c r="D41" s="212"/>
      <c r="E41" s="212"/>
      <c r="F41" s="212"/>
      <c r="G41" s="8">
        <v>2.5</v>
      </c>
      <c r="H41" s="5">
        <f t="shared" ref="H41:H46" si="0">($H$30+$H$37)*G41%</f>
        <v>0</v>
      </c>
    </row>
    <row r="42" spans="1:8">
      <c r="A42" s="98" t="s">
        <v>13</v>
      </c>
      <c r="B42" s="212" t="s">
        <v>46</v>
      </c>
      <c r="C42" s="212"/>
      <c r="D42" s="212"/>
      <c r="E42" s="212"/>
      <c r="F42" s="212"/>
      <c r="G42" s="9">
        <v>3</v>
      </c>
      <c r="H42" s="5">
        <f t="shared" si="0"/>
        <v>0</v>
      </c>
    </row>
    <row r="43" spans="1:8">
      <c r="A43" s="98" t="s">
        <v>15</v>
      </c>
      <c r="B43" s="212" t="s">
        <v>47</v>
      </c>
      <c r="C43" s="212"/>
      <c r="D43" s="212"/>
      <c r="E43" s="212"/>
      <c r="F43" s="212"/>
      <c r="G43" s="8">
        <v>1.5</v>
      </c>
      <c r="H43" s="5">
        <f t="shared" si="0"/>
        <v>0</v>
      </c>
    </row>
    <row r="44" spans="1:8">
      <c r="A44" s="98" t="s">
        <v>48</v>
      </c>
      <c r="B44" s="212" t="s">
        <v>49</v>
      </c>
      <c r="C44" s="212"/>
      <c r="D44" s="212"/>
      <c r="E44" s="212"/>
      <c r="F44" s="212"/>
      <c r="G44" s="8">
        <v>1</v>
      </c>
      <c r="H44" s="5">
        <f t="shared" si="0"/>
        <v>0</v>
      </c>
    </row>
    <row r="45" spans="1:8">
      <c r="A45" s="98" t="s">
        <v>50</v>
      </c>
      <c r="B45" s="212" t="s">
        <v>51</v>
      </c>
      <c r="C45" s="212"/>
      <c r="D45" s="212"/>
      <c r="E45" s="212"/>
      <c r="F45" s="212"/>
      <c r="G45" s="8">
        <v>0.6</v>
      </c>
      <c r="H45" s="5">
        <f t="shared" si="0"/>
        <v>0</v>
      </c>
    </row>
    <row r="46" spans="1:8">
      <c r="A46" s="98" t="s">
        <v>52</v>
      </c>
      <c r="B46" s="212" t="s">
        <v>53</v>
      </c>
      <c r="C46" s="212"/>
      <c r="D46" s="212"/>
      <c r="E46" s="212"/>
      <c r="F46" s="212"/>
      <c r="G46" s="8">
        <v>0.2</v>
      </c>
      <c r="H46" s="5">
        <f t="shared" si="0"/>
        <v>0</v>
      </c>
    </row>
    <row r="47" spans="1:8">
      <c r="A47" s="98" t="s">
        <v>54</v>
      </c>
      <c r="B47" s="212" t="s">
        <v>55</v>
      </c>
      <c r="C47" s="212"/>
      <c r="D47" s="212"/>
      <c r="E47" s="212"/>
      <c r="F47" s="212"/>
      <c r="G47" s="8">
        <v>8</v>
      </c>
      <c r="H47" s="5">
        <f>($H$30+$H$37)*G47%</f>
        <v>0</v>
      </c>
    </row>
    <row r="48" spans="1:8">
      <c r="A48" s="210" t="s">
        <v>56</v>
      </c>
      <c r="B48" s="210"/>
      <c r="C48" s="210"/>
      <c r="D48" s="210"/>
      <c r="E48" s="210"/>
      <c r="F48" s="210"/>
      <c r="G48" s="100">
        <f>SUM(G40:G47)</f>
        <v>36.799999999999997</v>
      </c>
      <c r="H48" s="6">
        <f>SUM(H40:H47)</f>
        <v>0</v>
      </c>
    </row>
    <row r="49" spans="1:8">
      <c r="A49" s="94"/>
      <c r="B49" s="95"/>
      <c r="C49" s="95"/>
      <c r="D49" s="95"/>
      <c r="E49" s="95"/>
      <c r="F49" s="95"/>
      <c r="G49" s="95"/>
      <c r="H49" s="96"/>
    </row>
    <row r="50" spans="1:8">
      <c r="A50" s="97" t="s">
        <v>57</v>
      </c>
      <c r="B50" s="210" t="s">
        <v>58</v>
      </c>
      <c r="C50" s="210"/>
      <c r="D50" s="210"/>
      <c r="E50" s="210"/>
      <c r="F50" s="210"/>
      <c r="G50" s="210"/>
      <c r="H50" s="97" t="s">
        <v>31</v>
      </c>
    </row>
    <row r="51" spans="1:8">
      <c r="A51" s="98" t="s">
        <v>9</v>
      </c>
      <c r="B51" s="212" t="s">
        <v>59</v>
      </c>
      <c r="C51" s="212"/>
      <c r="D51" s="212"/>
      <c r="E51" s="212"/>
      <c r="F51" s="212"/>
      <c r="G51" s="212"/>
      <c r="H51" s="5">
        <f>IF(Informações_Básicas!C12=0, 0,Informações_Básicas!$C$14-($H$28*6%))</f>
        <v>0</v>
      </c>
    </row>
    <row r="52" spans="1:8">
      <c r="A52" s="98" t="s">
        <v>11</v>
      </c>
      <c r="B52" s="212" t="s">
        <v>151</v>
      </c>
      <c r="C52" s="212"/>
      <c r="D52" s="212"/>
      <c r="E52" s="212"/>
      <c r="F52" s="212"/>
      <c r="G52" s="212"/>
      <c r="H52" s="5">
        <f>(Informações_Básicas!$C$9*22)-(Informações_Básicas!$C$10*22)</f>
        <v>0</v>
      </c>
    </row>
    <row r="53" spans="1:8">
      <c r="A53" s="98" t="s">
        <v>13</v>
      </c>
      <c r="B53" s="209" t="s">
        <v>60</v>
      </c>
      <c r="C53" s="209"/>
      <c r="D53" s="209"/>
      <c r="E53" s="209"/>
      <c r="F53" s="209"/>
      <c r="G53" s="209"/>
      <c r="H53" s="150"/>
    </row>
    <row r="54" spans="1:8">
      <c r="A54" s="98" t="s">
        <v>15</v>
      </c>
      <c r="B54" s="209" t="s">
        <v>132</v>
      </c>
      <c r="C54" s="209"/>
      <c r="D54" s="209"/>
      <c r="E54" s="209"/>
      <c r="F54" s="209"/>
      <c r="G54" s="209"/>
      <c r="H54" s="150"/>
    </row>
    <row r="55" spans="1:8">
      <c r="A55" s="210" t="s">
        <v>61</v>
      </c>
      <c r="B55" s="210"/>
      <c r="C55" s="210"/>
      <c r="D55" s="210"/>
      <c r="E55" s="210"/>
      <c r="F55" s="210"/>
      <c r="G55" s="210"/>
      <c r="H55" s="6">
        <f>SUM(H51:H54)</f>
        <v>0</v>
      </c>
    </row>
    <row r="56" spans="1:8" ht="15.75" thickBot="1">
      <c r="A56" s="85"/>
      <c r="B56" s="86"/>
      <c r="C56" s="86"/>
      <c r="D56" s="86"/>
      <c r="E56" s="86"/>
      <c r="F56" s="86"/>
      <c r="G56" s="86"/>
      <c r="H56" s="87"/>
    </row>
    <row r="57" spans="1:8">
      <c r="A57" s="211" t="s">
        <v>62</v>
      </c>
      <c r="B57" s="211"/>
      <c r="C57" s="211"/>
      <c r="D57" s="211"/>
      <c r="E57" s="211"/>
      <c r="F57" s="211"/>
      <c r="G57" s="211"/>
      <c r="H57" s="97" t="s">
        <v>31</v>
      </c>
    </row>
    <row r="58" spans="1:8" ht="15.75" customHeight="1">
      <c r="A58" s="101" t="s">
        <v>35</v>
      </c>
      <c r="B58" s="212" t="s">
        <v>36</v>
      </c>
      <c r="C58" s="212"/>
      <c r="D58" s="212"/>
      <c r="E58" s="212"/>
      <c r="F58" s="212"/>
      <c r="G58" s="212"/>
      <c r="H58" s="10">
        <f>H37</f>
        <v>0</v>
      </c>
    </row>
    <row r="59" spans="1:8">
      <c r="A59" s="101" t="s">
        <v>41</v>
      </c>
      <c r="B59" s="212" t="s">
        <v>42</v>
      </c>
      <c r="C59" s="212"/>
      <c r="D59" s="212"/>
      <c r="E59" s="212"/>
      <c r="F59" s="212"/>
      <c r="G59" s="212"/>
      <c r="H59" s="10">
        <f>H48</f>
        <v>0</v>
      </c>
    </row>
    <row r="60" spans="1:8">
      <c r="A60" s="101" t="s">
        <v>57</v>
      </c>
      <c r="B60" s="212" t="s">
        <v>58</v>
      </c>
      <c r="C60" s="212"/>
      <c r="D60" s="212"/>
      <c r="E60" s="212"/>
      <c r="F60" s="212"/>
      <c r="G60" s="212"/>
      <c r="H60" s="10">
        <f>H55</f>
        <v>0</v>
      </c>
    </row>
    <row r="61" spans="1:8" ht="15.75" thickBot="1">
      <c r="A61" s="213" t="s">
        <v>63</v>
      </c>
      <c r="B61" s="213"/>
      <c r="C61" s="213"/>
      <c r="D61" s="213"/>
      <c r="E61" s="213"/>
      <c r="F61" s="213"/>
      <c r="G61" s="213"/>
      <c r="H61" s="11">
        <f>SUM(H58:H60)</f>
        <v>0</v>
      </c>
    </row>
    <row r="62" spans="1:8">
      <c r="A62" s="85"/>
      <c r="B62" s="86"/>
      <c r="C62" s="86"/>
      <c r="D62" s="86"/>
      <c r="E62" s="86"/>
      <c r="F62" s="86"/>
      <c r="G62" s="86"/>
      <c r="H62" s="87"/>
    </row>
    <row r="63" spans="1:8">
      <c r="A63" s="214" t="s">
        <v>64</v>
      </c>
      <c r="B63" s="214"/>
      <c r="C63" s="214"/>
      <c r="D63" s="214"/>
      <c r="E63" s="214"/>
      <c r="F63" s="214"/>
      <c r="G63" s="214"/>
      <c r="H63" s="214"/>
    </row>
    <row r="64" spans="1:8">
      <c r="A64" s="102"/>
      <c r="B64" s="103"/>
      <c r="C64" s="103"/>
      <c r="D64" s="103"/>
      <c r="E64" s="103"/>
      <c r="F64" s="103"/>
      <c r="G64" s="103"/>
      <c r="H64" s="104"/>
    </row>
    <row r="65" spans="1:10">
      <c r="A65" s="105" t="s">
        <v>65</v>
      </c>
      <c r="B65" s="106" t="s">
        <v>66</v>
      </c>
      <c r="C65" s="107"/>
      <c r="D65" s="107"/>
      <c r="E65" s="107"/>
      <c r="F65" s="107"/>
      <c r="G65" s="105" t="s">
        <v>43</v>
      </c>
      <c r="H65" s="105" t="s">
        <v>31</v>
      </c>
    </row>
    <row r="66" spans="1:10">
      <c r="A66" s="108" t="s">
        <v>9</v>
      </c>
      <c r="B66" s="208" t="s">
        <v>144</v>
      </c>
      <c r="C66" s="208"/>
      <c r="D66" s="208"/>
      <c r="E66" s="208"/>
      <c r="F66" s="208"/>
      <c r="G66" s="109">
        <f>(0.05*(1/12))*100</f>
        <v>0.41666666666666669</v>
      </c>
      <c r="H66" s="12">
        <f>(H30+H47)*G66%</f>
        <v>0</v>
      </c>
      <c r="I66" s="110"/>
    </row>
    <row r="67" spans="1:10">
      <c r="A67" s="108" t="s">
        <v>11</v>
      </c>
      <c r="B67" s="205" t="s">
        <v>133</v>
      </c>
      <c r="C67" s="205"/>
      <c r="D67" s="205"/>
      <c r="E67" s="205"/>
      <c r="F67" s="205"/>
      <c r="G67" s="109">
        <f>((0.08*0.5)*0.9)*((1+5/56+5/56+5/168))*100</f>
        <v>4.3499999999999996</v>
      </c>
      <c r="H67" s="12">
        <f>H30*G67%</f>
        <v>0</v>
      </c>
    </row>
    <row r="68" spans="1:10">
      <c r="A68" s="206" t="s">
        <v>68</v>
      </c>
      <c r="B68" s="206"/>
      <c r="C68" s="206"/>
      <c r="D68" s="206"/>
      <c r="E68" s="206"/>
      <c r="F68" s="206"/>
      <c r="G68" s="105"/>
      <c r="H68" s="13">
        <f>SUM(H66:H67)</f>
        <v>0</v>
      </c>
    </row>
    <row r="69" spans="1:10">
      <c r="A69" s="85"/>
      <c r="B69" s="86"/>
      <c r="C69" s="86"/>
      <c r="D69" s="86"/>
      <c r="E69" s="86"/>
      <c r="F69" s="86"/>
      <c r="G69" s="111"/>
      <c r="H69" s="87"/>
    </row>
    <row r="70" spans="1:10">
      <c r="A70" s="105" t="s">
        <v>69</v>
      </c>
      <c r="B70" s="207" t="s">
        <v>70</v>
      </c>
      <c r="C70" s="207"/>
      <c r="D70" s="207"/>
      <c r="E70" s="207"/>
      <c r="F70" s="207"/>
      <c r="G70" s="105" t="s">
        <v>43</v>
      </c>
      <c r="H70" s="105" t="s">
        <v>31</v>
      </c>
    </row>
    <row r="71" spans="1:10">
      <c r="A71" s="108" t="s">
        <v>9</v>
      </c>
      <c r="B71" s="208" t="s">
        <v>134</v>
      </c>
      <c r="C71" s="208"/>
      <c r="D71" s="208"/>
      <c r="E71" s="208"/>
      <c r="F71" s="208"/>
      <c r="G71" s="109">
        <f>(((100/30)*7))/12</f>
        <v>1.9444444444444446</v>
      </c>
      <c r="H71" s="12">
        <f>(((H30+H61)*G71%))</f>
        <v>0</v>
      </c>
    </row>
    <row r="72" spans="1:10">
      <c r="A72" s="108" t="s">
        <v>11</v>
      </c>
      <c r="B72" s="205" t="s">
        <v>135</v>
      </c>
      <c r="C72" s="205"/>
      <c r="D72" s="205"/>
      <c r="E72" s="205"/>
      <c r="F72" s="205"/>
      <c r="G72" s="112">
        <f>((1*50%*8%*1.94%)*100)</f>
        <v>7.7600000000000002E-2</v>
      </c>
      <c r="H72" s="12">
        <f>H47*G72%</f>
        <v>0</v>
      </c>
    </row>
    <row r="73" spans="1:10">
      <c r="A73" s="206" t="s">
        <v>71</v>
      </c>
      <c r="B73" s="206"/>
      <c r="C73" s="206"/>
      <c r="D73" s="206"/>
      <c r="E73" s="206"/>
      <c r="F73" s="206"/>
      <c r="G73" s="105"/>
      <c r="H73" s="13">
        <f>SUM(H71:H72)</f>
        <v>0</v>
      </c>
    </row>
    <row r="74" spans="1:10">
      <c r="A74" s="85"/>
      <c r="B74" s="86"/>
      <c r="C74" s="86"/>
      <c r="D74" s="86"/>
      <c r="E74" s="86"/>
      <c r="F74" s="86"/>
      <c r="G74" s="111"/>
      <c r="H74" s="87"/>
    </row>
    <row r="75" spans="1:10">
      <c r="A75" s="105" t="s">
        <v>72</v>
      </c>
      <c r="B75" s="207" t="s">
        <v>73</v>
      </c>
      <c r="C75" s="207"/>
      <c r="D75" s="207"/>
      <c r="E75" s="207"/>
      <c r="F75" s="207"/>
      <c r="G75" s="105" t="s">
        <v>43</v>
      </c>
      <c r="H75" s="105" t="s">
        <v>31</v>
      </c>
    </row>
    <row r="76" spans="1:10">
      <c r="A76" s="108" t="s">
        <v>9</v>
      </c>
      <c r="B76" s="208" t="s">
        <v>136</v>
      </c>
      <c r="C76" s="208"/>
      <c r="D76" s="208"/>
      <c r="E76" s="208"/>
      <c r="F76" s="208"/>
      <c r="G76" s="108"/>
      <c r="H76" s="12">
        <f>H58*-1</f>
        <v>0</v>
      </c>
    </row>
    <row r="77" spans="1:10">
      <c r="A77" s="206" t="s">
        <v>74</v>
      </c>
      <c r="B77" s="206"/>
      <c r="C77" s="206"/>
      <c r="D77" s="206"/>
      <c r="E77" s="206"/>
      <c r="F77" s="206"/>
      <c r="G77" s="113">
        <v>2.0799999999999999E-2</v>
      </c>
      <c r="H77" s="13">
        <f>H76*G77</f>
        <v>0</v>
      </c>
    </row>
    <row r="78" spans="1:10" ht="15.75" thickBot="1">
      <c r="A78" s="85"/>
      <c r="B78" s="86"/>
      <c r="C78" s="86"/>
      <c r="D78" s="86"/>
      <c r="E78" s="86"/>
      <c r="F78" s="86"/>
      <c r="G78" s="86"/>
      <c r="H78" s="87"/>
    </row>
    <row r="79" spans="1:10">
      <c r="A79" s="202" t="s">
        <v>75</v>
      </c>
      <c r="B79" s="202"/>
      <c r="C79" s="202"/>
      <c r="D79" s="202"/>
      <c r="E79" s="202"/>
      <c r="F79" s="202"/>
      <c r="G79" s="202"/>
      <c r="H79" s="105" t="s">
        <v>31</v>
      </c>
      <c r="I79" s="83"/>
      <c r="J79" s="83"/>
    </row>
    <row r="80" spans="1:10" ht="15.75" customHeight="1">
      <c r="A80" s="114" t="s">
        <v>65</v>
      </c>
      <c r="B80" s="203" t="str">
        <f>B65</f>
        <v>Aviso Prévio Indenizado</v>
      </c>
      <c r="C80" s="203"/>
      <c r="D80" s="203"/>
      <c r="E80" s="203"/>
      <c r="F80" s="203"/>
      <c r="G80" s="203"/>
      <c r="H80" s="14">
        <f>H68</f>
        <v>0</v>
      </c>
    </row>
    <row r="81" spans="1:9">
      <c r="A81" s="114" t="str">
        <f>A70</f>
        <v>3.2</v>
      </c>
      <c r="B81" s="203" t="str">
        <f>B70</f>
        <v>Aviso Prévio Trabalhado</v>
      </c>
      <c r="C81" s="203"/>
      <c r="D81" s="203"/>
      <c r="E81" s="203"/>
      <c r="F81" s="203"/>
      <c r="G81" s="203"/>
      <c r="H81" s="14">
        <f>H73</f>
        <v>0</v>
      </c>
    </row>
    <row r="82" spans="1:9">
      <c r="A82" s="114" t="str">
        <f>A75</f>
        <v>3.3</v>
      </c>
      <c r="B82" s="203" t="str">
        <f>B75</f>
        <v>Demissão por Justa Causa</v>
      </c>
      <c r="C82" s="203"/>
      <c r="D82" s="203"/>
      <c r="E82" s="203"/>
      <c r="F82" s="203"/>
      <c r="G82" s="203"/>
      <c r="H82" s="14">
        <f>H77</f>
        <v>0</v>
      </c>
    </row>
    <row r="83" spans="1:9" ht="15.75" thickBot="1">
      <c r="A83" s="204" t="s">
        <v>63</v>
      </c>
      <c r="B83" s="204"/>
      <c r="C83" s="204"/>
      <c r="D83" s="204"/>
      <c r="E83" s="204"/>
      <c r="F83" s="204"/>
      <c r="G83" s="204"/>
      <c r="H83" s="15">
        <f>SUM(H80:H82)</f>
        <v>0</v>
      </c>
    </row>
    <row r="84" spans="1:9">
      <c r="A84" s="115"/>
      <c r="B84" s="116"/>
      <c r="C84" s="116"/>
      <c r="D84" s="116"/>
      <c r="E84" s="116"/>
      <c r="F84" s="116"/>
      <c r="G84" s="116"/>
      <c r="H84" s="117"/>
    </row>
    <row r="85" spans="1:9">
      <c r="A85" s="118" t="s">
        <v>76</v>
      </c>
      <c r="B85" s="119"/>
      <c r="C85" s="119"/>
      <c r="D85" s="119"/>
      <c r="E85" s="119"/>
      <c r="F85" s="119"/>
      <c r="G85" s="119"/>
      <c r="H85" s="120"/>
    </row>
    <row r="86" spans="1:9">
      <c r="A86" s="121"/>
      <c r="B86" s="122"/>
      <c r="C86" s="122"/>
      <c r="D86" s="122"/>
      <c r="E86" s="122"/>
      <c r="F86" s="122"/>
      <c r="G86" s="122"/>
      <c r="H86" s="123"/>
    </row>
    <row r="87" spans="1:9">
      <c r="A87" s="124" t="s">
        <v>77</v>
      </c>
      <c r="B87" s="192" t="s">
        <v>78</v>
      </c>
      <c r="C87" s="192"/>
      <c r="D87" s="192"/>
      <c r="E87" s="192"/>
      <c r="F87" s="192"/>
      <c r="G87" s="124" t="s">
        <v>79</v>
      </c>
      <c r="H87" s="125" t="s">
        <v>31</v>
      </c>
    </row>
    <row r="88" spans="1:9" s="128" customFormat="1">
      <c r="A88" s="126" t="s">
        <v>9</v>
      </c>
      <c r="B88" s="194" t="s">
        <v>38</v>
      </c>
      <c r="C88" s="194"/>
      <c r="D88" s="194"/>
      <c r="E88" s="194"/>
      <c r="F88" s="194"/>
      <c r="G88" s="17">
        <v>9.09</v>
      </c>
      <c r="H88" s="16">
        <f>$H$30*G88%</f>
        <v>0</v>
      </c>
      <c r="I88" s="127"/>
    </row>
    <row r="89" spans="1:9">
      <c r="A89" s="126" t="s">
        <v>11</v>
      </c>
      <c r="B89" s="194" t="s">
        <v>80</v>
      </c>
      <c r="C89" s="194"/>
      <c r="D89" s="194"/>
      <c r="E89" s="194"/>
      <c r="F89" s="194"/>
      <c r="G89" s="17">
        <v>1.66</v>
      </c>
      <c r="H89" s="16">
        <f t="shared" ref="H89:H94" si="1">$F$21*G89%</f>
        <v>0</v>
      </c>
    </row>
    <row r="90" spans="1:9">
      <c r="A90" s="126" t="s">
        <v>13</v>
      </c>
      <c r="B90" s="194" t="s">
        <v>137</v>
      </c>
      <c r="C90" s="194"/>
      <c r="D90" s="194"/>
      <c r="E90" s="194"/>
      <c r="F90" s="194"/>
      <c r="G90" s="17">
        <v>0.02</v>
      </c>
      <c r="H90" s="16">
        <f t="shared" si="1"/>
        <v>0</v>
      </c>
    </row>
    <row r="91" spans="1:9">
      <c r="A91" s="126" t="s">
        <v>15</v>
      </c>
      <c r="B91" s="194" t="s">
        <v>78</v>
      </c>
      <c r="C91" s="194"/>
      <c r="D91" s="194"/>
      <c r="E91" s="194"/>
      <c r="F91" s="194"/>
      <c r="G91" s="17">
        <v>0.82</v>
      </c>
      <c r="H91" s="16">
        <f t="shared" si="1"/>
        <v>0</v>
      </c>
    </row>
    <row r="92" spans="1:9">
      <c r="A92" s="126" t="s">
        <v>48</v>
      </c>
      <c r="B92" s="194" t="s">
        <v>138</v>
      </c>
      <c r="C92" s="194"/>
      <c r="D92" s="194"/>
      <c r="E92" s="194"/>
      <c r="F92" s="194"/>
      <c r="G92" s="17">
        <v>0.03</v>
      </c>
      <c r="H92" s="16">
        <f t="shared" si="1"/>
        <v>0</v>
      </c>
    </row>
    <row r="93" spans="1:9">
      <c r="A93" s="126" t="s">
        <v>50</v>
      </c>
      <c r="B93" s="201" t="s">
        <v>139</v>
      </c>
      <c r="C93" s="201"/>
      <c r="D93" s="201"/>
      <c r="E93" s="201"/>
      <c r="F93" s="201"/>
      <c r="G93" s="151">
        <v>0</v>
      </c>
      <c r="H93" s="152">
        <f t="shared" ref="H93" si="2">$F$21*G93%</f>
        <v>0</v>
      </c>
    </row>
    <row r="94" spans="1:9">
      <c r="A94" s="126" t="s">
        <v>52</v>
      </c>
      <c r="B94" s="201" t="s">
        <v>139</v>
      </c>
      <c r="C94" s="201"/>
      <c r="D94" s="201"/>
      <c r="E94" s="201"/>
      <c r="F94" s="201"/>
      <c r="G94" s="151">
        <v>0</v>
      </c>
      <c r="H94" s="152">
        <f t="shared" si="1"/>
        <v>0</v>
      </c>
    </row>
    <row r="95" spans="1:9">
      <c r="A95" s="126"/>
      <c r="B95" s="181" t="s">
        <v>67</v>
      </c>
      <c r="C95" s="182"/>
      <c r="D95" s="182"/>
      <c r="E95" s="182"/>
      <c r="F95" s="183"/>
      <c r="G95" s="17">
        <f>SUM(G88:G94)</f>
        <v>11.62</v>
      </c>
      <c r="H95" s="16">
        <f>SUM(H88:H94)</f>
        <v>0</v>
      </c>
      <c r="I95" s="92"/>
    </row>
    <row r="96" spans="1:9">
      <c r="A96" s="126" t="s">
        <v>52</v>
      </c>
      <c r="B96" s="181" t="s">
        <v>140</v>
      </c>
      <c r="C96" s="182"/>
      <c r="D96" s="182"/>
      <c r="E96" s="182"/>
      <c r="F96" s="183"/>
      <c r="G96" s="80">
        <f>G95*G48%</f>
        <v>4.27616</v>
      </c>
      <c r="H96" s="16">
        <f>H95*G96%</f>
        <v>0</v>
      </c>
    </row>
    <row r="97" spans="1:10">
      <c r="A97" s="192" t="s">
        <v>82</v>
      </c>
      <c r="B97" s="192"/>
      <c r="C97" s="192"/>
      <c r="D97" s="192"/>
      <c r="E97" s="192"/>
      <c r="F97" s="192"/>
      <c r="G97" s="129"/>
      <c r="H97" s="18">
        <f>SUM(H95:H96)</f>
        <v>0</v>
      </c>
    </row>
    <row r="98" spans="1:10" ht="15.75" thickBot="1">
      <c r="A98" s="85"/>
      <c r="B98" s="86"/>
      <c r="C98" s="86"/>
      <c r="D98" s="86"/>
      <c r="E98" s="86"/>
      <c r="F98" s="86"/>
      <c r="G98" s="86"/>
      <c r="H98" s="87"/>
    </row>
    <row r="99" spans="1:10">
      <c r="A99" s="193" t="s">
        <v>83</v>
      </c>
      <c r="B99" s="193"/>
      <c r="C99" s="193"/>
      <c r="D99" s="193"/>
      <c r="E99" s="193"/>
      <c r="F99" s="193"/>
      <c r="G99" s="193"/>
      <c r="H99" s="124" t="s">
        <v>31</v>
      </c>
    </row>
    <row r="100" spans="1:10" ht="15.75" customHeight="1">
      <c r="A100" s="130" t="s">
        <v>77</v>
      </c>
      <c r="B100" s="194" t="str">
        <f>B87</f>
        <v>Ausências Legais</v>
      </c>
      <c r="C100" s="194"/>
      <c r="D100" s="194"/>
      <c r="E100" s="194"/>
      <c r="F100" s="194"/>
      <c r="G100" s="194"/>
      <c r="H100" s="19">
        <f>H97</f>
        <v>0</v>
      </c>
    </row>
    <row r="101" spans="1:10" ht="15.75" thickBot="1">
      <c r="A101" s="195" t="s">
        <v>63</v>
      </c>
      <c r="B101" s="195"/>
      <c r="C101" s="195"/>
      <c r="D101" s="195"/>
      <c r="E101" s="195"/>
      <c r="F101" s="195"/>
      <c r="G101" s="195"/>
      <c r="H101" s="20">
        <f>SUM(H100:H100)</f>
        <v>0</v>
      </c>
    </row>
    <row r="102" spans="1:10">
      <c r="A102" s="187"/>
      <c r="B102" s="187"/>
      <c r="C102" s="187"/>
      <c r="D102" s="187"/>
      <c r="E102" s="187"/>
      <c r="F102" s="187"/>
      <c r="G102" s="187"/>
      <c r="H102" s="187"/>
    </row>
    <row r="103" spans="1:10">
      <c r="A103" s="188" t="s">
        <v>84</v>
      </c>
      <c r="B103" s="188"/>
      <c r="C103" s="188"/>
      <c r="D103" s="188"/>
      <c r="E103" s="188"/>
      <c r="F103" s="188"/>
      <c r="G103" s="188"/>
      <c r="H103" s="188"/>
    </row>
    <row r="104" spans="1:10">
      <c r="A104" s="131"/>
      <c r="B104" s="132"/>
      <c r="C104" s="132"/>
      <c r="D104" s="132"/>
      <c r="E104" s="132"/>
      <c r="F104" s="132"/>
      <c r="G104" s="132"/>
      <c r="H104" s="133"/>
    </row>
    <row r="105" spans="1:10">
      <c r="A105" s="134">
        <v>5</v>
      </c>
      <c r="B105" s="189" t="s">
        <v>85</v>
      </c>
      <c r="C105" s="189"/>
      <c r="D105" s="189"/>
      <c r="E105" s="189"/>
      <c r="F105" s="189"/>
      <c r="G105" s="189"/>
      <c r="H105" s="134" t="s">
        <v>31</v>
      </c>
    </row>
    <row r="106" spans="1:10">
      <c r="A106" s="135" t="s">
        <v>9</v>
      </c>
      <c r="B106" s="190" t="s">
        <v>86</v>
      </c>
      <c r="C106" s="190"/>
      <c r="D106" s="190"/>
      <c r="E106" s="190"/>
      <c r="F106" s="190"/>
      <c r="G106" s="190"/>
      <c r="H106" s="170">
        <f>Uniformes!E10</f>
        <v>0</v>
      </c>
      <c r="J106" s="92"/>
    </row>
    <row r="107" spans="1:10">
      <c r="A107" s="135" t="s">
        <v>11</v>
      </c>
      <c r="B107" s="190" t="s">
        <v>141</v>
      </c>
      <c r="C107" s="190"/>
      <c r="D107" s="190"/>
      <c r="E107" s="190"/>
      <c r="F107" s="190"/>
      <c r="G107" s="190"/>
      <c r="H107" s="153">
        <v>0</v>
      </c>
      <c r="J107" s="92"/>
    </row>
    <row r="108" spans="1:10">
      <c r="A108" s="189" t="s">
        <v>33</v>
      </c>
      <c r="B108" s="189"/>
      <c r="C108" s="189"/>
      <c r="D108" s="189"/>
      <c r="E108" s="189"/>
      <c r="F108" s="189"/>
      <c r="G108" s="189"/>
      <c r="H108" s="21">
        <f>SUM(H106:H107)</f>
        <v>0</v>
      </c>
      <c r="J108" s="92"/>
    </row>
    <row r="109" spans="1:10">
      <c r="A109" s="187"/>
      <c r="B109" s="187"/>
      <c r="C109" s="187"/>
      <c r="D109" s="187"/>
      <c r="E109" s="187"/>
      <c r="F109" s="187"/>
      <c r="G109" s="187"/>
      <c r="H109" s="187"/>
    </row>
    <row r="110" spans="1:10">
      <c r="A110" s="187" t="s">
        <v>87</v>
      </c>
      <c r="B110" s="187"/>
      <c r="C110" s="187"/>
      <c r="D110" s="187"/>
      <c r="E110" s="187"/>
      <c r="F110" s="187"/>
      <c r="G110" s="187"/>
      <c r="H110" s="187"/>
    </row>
    <row r="111" spans="1:10">
      <c r="A111" s="136"/>
      <c r="B111" s="137"/>
      <c r="C111" s="137"/>
      <c r="D111" s="137"/>
      <c r="E111" s="137"/>
      <c r="F111" s="137"/>
      <c r="G111" s="137"/>
      <c r="H111" s="138"/>
    </row>
    <row r="112" spans="1:10">
      <c r="A112" s="139">
        <v>6</v>
      </c>
      <c r="B112" s="191" t="s">
        <v>88</v>
      </c>
      <c r="C112" s="191"/>
      <c r="D112" s="191"/>
      <c r="E112" s="191"/>
      <c r="F112" s="191"/>
      <c r="G112" s="139" t="s">
        <v>43</v>
      </c>
      <c r="H112" s="140" t="s">
        <v>31</v>
      </c>
    </row>
    <row r="113" spans="1:11">
      <c r="A113" s="141" t="s">
        <v>9</v>
      </c>
      <c r="B113" s="184" t="s">
        <v>89</v>
      </c>
      <c r="C113" s="184"/>
      <c r="D113" s="184"/>
      <c r="E113" s="184"/>
      <c r="F113" s="184"/>
      <c r="G113" s="22"/>
      <c r="H113" s="23">
        <f>($H$119*G113)/($G$118+$G$114+$G$113)</f>
        <v>0</v>
      </c>
      <c r="J113" s="110"/>
    </row>
    <row r="114" spans="1:11">
      <c r="A114" s="141" t="s">
        <v>11</v>
      </c>
      <c r="B114" s="184" t="s">
        <v>90</v>
      </c>
      <c r="C114" s="184"/>
      <c r="D114" s="184"/>
      <c r="E114" s="184"/>
      <c r="F114" s="184"/>
      <c r="G114" s="24">
        <f>G115+G116+G117</f>
        <v>8.65</v>
      </c>
      <c r="H114" s="23">
        <f>($H$119*G114)/($G$118+$G$114+$G$113)</f>
        <v>0</v>
      </c>
      <c r="J114" s="110"/>
    </row>
    <row r="115" spans="1:11">
      <c r="A115" s="197"/>
      <c r="B115" s="198" t="s">
        <v>91</v>
      </c>
      <c r="C115" s="198"/>
      <c r="D115" s="198"/>
      <c r="E115" s="198"/>
      <c r="F115" s="198"/>
      <c r="G115" s="25">
        <v>0.65</v>
      </c>
      <c r="H115" s="26">
        <f>($H$114*G115)/$G$114</f>
        <v>0</v>
      </c>
      <c r="J115" s="110"/>
      <c r="K115" s="142"/>
    </row>
    <row r="116" spans="1:11" s="144" customFormat="1">
      <c r="A116" s="197"/>
      <c r="B116" s="198" t="s">
        <v>92</v>
      </c>
      <c r="C116" s="198"/>
      <c r="D116" s="198"/>
      <c r="E116" s="198"/>
      <c r="F116" s="198"/>
      <c r="G116" s="25">
        <v>3</v>
      </c>
      <c r="H116" s="26">
        <f>($H$114*G116)/$G$114</f>
        <v>0</v>
      </c>
      <c r="I116" s="143"/>
      <c r="J116" s="110"/>
    </row>
    <row r="117" spans="1:11" s="144" customFormat="1">
      <c r="A117" s="197"/>
      <c r="B117" s="198" t="s">
        <v>93</v>
      </c>
      <c r="C117" s="198"/>
      <c r="D117" s="198"/>
      <c r="E117" s="198"/>
      <c r="F117" s="198"/>
      <c r="G117" s="25">
        <v>5</v>
      </c>
      <c r="H117" s="26">
        <f>($H$114*G117)/$G$114</f>
        <v>0</v>
      </c>
      <c r="J117" s="110"/>
    </row>
    <row r="118" spans="1:11" s="144" customFormat="1">
      <c r="A118" s="141" t="s">
        <v>13</v>
      </c>
      <c r="B118" s="184" t="s">
        <v>94</v>
      </c>
      <c r="C118" s="184"/>
      <c r="D118" s="184"/>
      <c r="E118" s="184"/>
      <c r="F118" s="184"/>
      <c r="G118" s="22"/>
      <c r="H118" s="23">
        <f>($H$119*G118)/($G$118+$G$114+$G$113)</f>
        <v>0</v>
      </c>
      <c r="J118" s="110"/>
    </row>
    <row r="119" spans="1:11">
      <c r="A119" s="191" t="s">
        <v>95</v>
      </c>
      <c r="B119" s="191"/>
      <c r="C119" s="191"/>
      <c r="D119" s="191"/>
      <c r="E119" s="191"/>
      <c r="F119" s="191"/>
      <c r="G119" s="27">
        <f>G113+G114+G118</f>
        <v>8.65</v>
      </c>
      <c r="H119" s="27">
        <f>(H130/((100-G119)/100))-H130</f>
        <v>0</v>
      </c>
      <c r="J119" s="110"/>
    </row>
    <row r="120" spans="1:11">
      <c r="A120" s="85"/>
      <c r="B120" s="86"/>
      <c r="C120" s="86"/>
      <c r="D120" s="86"/>
      <c r="E120" s="86"/>
      <c r="F120" s="86"/>
      <c r="G120" s="86"/>
      <c r="H120" s="87"/>
    </row>
    <row r="121" spans="1:11" ht="15.75" thickBot="1">
      <c r="A121" s="85"/>
      <c r="B121" s="86"/>
      <c r="C121" s="86"/>
      <c r="D121" s="86"/>
      <c r="E121" s="86"/>
      <c r="F121" s="86"/>
      <c r="G121" s="86"/>
      <c r="H121" s="87"/>
    </row>
    <row r="122" spans="1:11">
      <c r="A122" s="199" t="s">
        <v>96</v>
      </c>
      <c r="B122" s="199"/>
      <c r="C122" s="199"/>
      <c r="D122" s="199"/>
      <c r="E122" s="199"/>
      <c r="F122" s="199"/>
      <c r="G122" s="199"/>
      <c r="H122" s="199"/>
    </row>
    <row r="123" spans="1:11">
      <c r="A123" s="145"/>
      <c r="B123" s="86"/>
      <c r="C123" s="86"/>
      <c r="D123" s="86"/>
      <c r="E123" s="86"/>
      <c r="F123" s="86"/>
      <c r="G123" s="86"/>
      <c r="H123" s="146"/>
    </row>
    <row r="124" spans="1:11">
      <c r="A124" s="200" t="s">
        <v>97</v>
      </c>
      <c r="B124" s="200"/>
      <c r="C124" s="200"/>
      <c r="D124" s="200"/>
      <c r="E124" s="200"/>
      <c r="F124" s="200"/>
      <c r="G124" s="200"/>
      <c r="H124" s="147" t="s">
        <v>31</v>
      </c>
    </row>
    <row r="125" spans="1:11">
      <c r="A125" s="148" t="s">
        <v>9</v>
      </c>
      <c r="B125" s="185" t="str">
        <f>A25</f>
        <v>MÓDULO 1: REMUNERAÇÃO</v>
      </c>
      <c r="C125" s="185"/>
      <c r="D125" s="185"/>
      <c r="E125" s="185"/>
      <c r="F125" s="185"/>
      <c r="G125" s="185"/>
      <c r="H125" s="28">
        <f>H30</f>
        <v>0</v>
      </c>
    </row>
    <row r="126" spans="1:11">
      <c r="A126" s="148" t="s">
        <v>11</v>
      </c>
      <c r="B126" s="185" t="str">
        <f>A32</f>
        <v>MÓDULO 2: ENCARGOS E BENEFÍCIOS (Anuais, Mensais e Diários)</v>
      </c>
      <c r="C126" s="185"/>
      <c r="D126" s="185"/>
      <c r="E126" s="185"/>
      <c r="F126" s="185"/>
      <c r="G126" s="185"/>
      <c r="H126" s="28">
        <f>H61</f>
        <v>0</v>
      </c>
    </row>
    <row r="127" spans="1:11">
      <c r="A127" s="148" t="s">
        <v>13</v>
      </c>
      <c r="B127" s="185" t="str">
        <f>A63</f>
        <v>MÓDULO 3: PROVISÃO PARA RESCISÃO</v>
      </c>
      <c r="C127" s="185"/>
      <c r="D127" s="185"/>
      <c r="E127" s="185"/>
      <c r="F127" s="185"/>
      <c r="G127" s="185"/>
      <c r="H127" s="28">
        <f>H83</f>
        <v>0</v>
      </c>
    </row>
    <row r="128" spans="1:11">
      <c r="A128" s="148" t="s">
        <v>15</v>
      </c>
      <c r="B128" s="185" t="str">
        <f>A85</f>
        <v>MÓDULO 4: CUSTOS DE REPOSIÇÃO DO PROFISSIONAL AUSENTE</v>
      </c>
      <c r="C128" s="185"/>
      <c r="D128" s="185"/>
      <c r="E128" s="185"/>
      <c r="F128" s="185"/>
      <c r="G128" s="185"/>
      <c r="H128" s="28">
        <f>H101</f>
        <v>0</v>
      </c>
    </row>
    <row r="129" spans="1:9">
      <c r="A129" s="148" t="s">
        <v>48</v>
      </c>
      <c r="B129" s="185" t="str">
        <f>A103</f>
        <v>MÓDULO 5: INSUMOS DE MÃO DE OBRA</v>
      </c>
      <c r="C129" s="185"/>
      <c r="D129" s="185"/>
      <c r="E129" s="185"/>
      <c r="F129" s="185"/>
      <c r="G129" s="185"/>
      <c r="H129" s="28">
        <f>H108</f>
        <v>0</v>
      </c>
    </row>
    <row r="130" spans="1:9">
      <c r="A130" s="186" t="s">
        <v>98</v>
      </c>
      <c r="B130" s="186"/>
      <c r="C130" s="186"/>
      <c r="D130" s="186"/>
      <c r="E130" s="186"/>
      <c r="F130" s="186"/>
      <c r="G130" s="186"/>
      <c r="H130" s="29">
        <f>SUM(H125:H129)</f>
        <v>0</v>
      </c>
    </row>
    <row r="131" spans="1:9" ht="15.75" thickBot="1">
      <c r="A131" s="148" t="s">
        <v>50</v>
      </c>
      <c r="B131" s="185" t="s">
        <v>99</v>
      </c>
      <c r="C131" s="185"/>
      <c r="D131" s="185"/>
      <c r="E131" s="185"/>
      <c r="F131" s="185"/>
      <c r="G131" s="185"/>
      <c r="H131" s="30">
        <f>H119</f>
        <v>0</v>
      </c>
    </row>
    <row r="132" spans="1:9" ht="15" customHeight="1" thickBot="1">
      <c r="A132" s="196" t="s">
        <v>100</v>
      </c>
      <c r="B132" s="196"/>
      <c r="C132" s="196"/>
      <c r="D132" s="196"/>
      <c r="E132" s="196"/>
      <c r="F132" s="196"/>
      <c r="G132" s="196"/>
      <c r="H132" s="31">
        <f>SUM(H130:H131)</f>
        <v>0</v>
      </c>
    </row>
    <row r="133" spans="1:9">
      <c r="I133" s="149"/>
    </row>
  </sheetData>
  <dataConsolidate/>
  <mergeCells count="124">
    <mergeCell ref="A1:H1"/>
    <mergeCell ref="A3:H3"/>
    <mergeCell ref="A4:B4"/>
    <mergeCell ref="C4:D4"/>
    <mergeCell ref="E4:F4"/>
    <mergeCell ref="G4:H4"/>
    <mergeCell ref="A5:H5"/>
    <mergeCell ref="A6:H6"/>
    <mergeCell ref="B7:F7"/>
    <mergeCell ref="G7:H7"/>
    <mergeCell ref="B8:F8"/>
    <mergeCell ref="G8:H8"/>
    <mergeCell ref="B9:F9"/>
    <mergeCell ref="G9:H9"/>
    <mergeCell ref="B10:F10"/>
    <mergeCell ref="G10:H10"/>
    <mergeCell ref="A13:B13"/>
    <mergeCell ref="C13:E13"/>
    <mergeCell ref="F13:H13"/>
    <mergeCell ref="A14:B16"/>
    <mergeCell ref="C14:E14"/>
    <mergeCell ref="F14:H14"/>
    <mergeCell ref="C15:E15"/>
    <mergeCell ref="F15:H15"/>
    <mergeCell ref="C16:E16"/>
    <mergeCell ref="F16:H16"/>
    <mergeCell ref="A18:H18"/>
    <mergeCell ref="A19:H19"/>
    <mergeCell ref="B20:E20"/>
    <mergeCell ref="F20:H20"/>
    <mergeCell ref="B21:E21"/>
    <mergeCell ref="F21:H21"/>
    <mergeCell ref="B22:E22"/>
    <mergeCell ref="F22:H22"/>
    <mergeCell ref="B23:E23"/>
    <mergeCell ref="F23:H23"/>
    <mergeCell ref="A25:H25"/>
    <mergeCell ref="B27:G27"/>
    <mergeCell ref="B28:G28"/>
    <mergeCell ref="B29:G29"/>
    <mergeCell ref="A30:G30"/>
    <mergeCell ref="A32:H32"/>
    <mergeCell ref="B34:G34"/>
    <mergeCell ref="B35:F35"/>
    <mergeCell ref="B88:F88"/>
    <mergeCell ref="B36:F36"/>
    <mergeCell ref="A37:G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50:G50"/>
    <mergeCell ref="B51:G51"/>
    <mergeCell ref="B52:G52"/>
    <mergeCell ref="B53:G53"/>
    <mergeCell ref="B54:G54"/>
    <mergeCell ref="A55:G55"/>
    <mergeCell ref="A57:G57"/>
    <mergeCell ref="B58:G58"/>
    <mergeCell ref="B59:G59"/>
    <mergeCell ref="B60:G60"/>
    <mergeCell ref="A61:G61"/>
    <mergeCell ref="A63:H63"/>
    <mergeCell ref="B66:F66"/>
    <mergeCell ref="B67:F67"/>
    <mergeCell ref="A68:F68"/>
    <mergeCell ref="B70:F70"/>
    <mergeCell ref="B71:F71"/>
    <mergeCell ref="B72:F72"/>
    <mergeCell ref="A73:F73"/>
    <mergeCell ref="B75:F75"/>
    <mergeCell ref="B76:F76"/>
    <mergeCell ref="A77:F77"/>
    <mergeCell ref="B89:F89"/>
    <mergeCell ref="B90:F90"/>
    <mergeCell ref="B91:F91"/>
    <mergeCell ref="B92:F92"/>
    <mergeCell ref="B94:F94"/>
    <mergeCell ref="A79:G79"/>
    <mergeCell ref="B80:G80"/>
    <mergeCell ref="B81:G81"/>
    <mergeCell ref="B82:G82"/>
    <mergeCell ref="A83:G83"/>
    <mergeCell ref="B87:F87"/>
    <mergeCell ref="B93:F93"/>
    <mergeCell ref="B131:G131"/>
    <mergeCell ref="A132:G132"/>
    <mergeCell ref="A115:A117"/>
    <mergeCell ref="B115:F115"/>
    <mergeCell ref="B116:F116"/>
    <mergeCell ref="B117:F117"/>
    <mergeCell ref="B118:F118"/>
    <mergeCell ref="A119:F119"/>
    <mergeCell ref="A122:H122"/>
    <mergeCell ref="A124:G124"/>
    <mergeCell ref="B125:G125"/>
    <mergeCell ref="B95:F95"/>
    <mergeCell ref="B96:F96"/>
    <mergeCell ref="B113:F113"/>
    <mergeCell ref="B114:F114"/>
    <mergeCell ref="B126:G126"/>
    <mergeCell ref="B127:G127"/>
    <mergeCell ref="B128:G128"/>
    <mergeCell ref="B129:G129"/>
    <mergeCell ref="A130:G130"/>
    <mergeCell ref="A102:H102"/>
    <mergeCell ref="A103:H103"/>
    <mergeCell ref="B105:G105"/>
    <mergeCell ref="B106:G106"/>
    <mergeCell ref="B107:G107"/>
    <mergeCell ref="A108:G108"/>
    <mergeCell ref="A109:H109"/>
    <mergeCell ref="A110:H110"/>
    <mergeCell ref="B112:F112"/>
    <mergeCell ref="A97:F97"/>
    <mergeCell ref="A99:G99"/>
    <mergeCell ref="B100:G100"/>
    <mergeCell ref="A101:G101"/>
  </mergeCells>
  <dataValidations count="7"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allowBlank="1" showInputMessage="1" showErrorMessage="1" prompt="NÃO utilizar o sinal &quot;%&quot;" sqref="G113 G118"/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showGridLines="0" zoomScale="130" zoomScaleNormal="130" workbookViewId="0">
      <selection activeCell="F14" sqref="F14:H14"/>
    </sheetView>
  </sheetViews>
  <sheetFormatPr defaultRowHeight="15"/>
  <cols>
    <col min="1" max="1" width="8.7109375" style="82" customWidth="1"/>
    <col min="2" max="5" width="12.28515625" style="82" customWidth="1"/>
    <col min="6" max="6" width="13.42578125" style="82" customWidth="1"/>
    <col min="7" max="7" width="10.140625" style="82" customWidth="1"/>
    <col min="8" max="8" width="19.42578125" style="82" customWidth="1"/>
    <col min="9" max="9" width="10.5703125" style="82" customWidth="1"/>
    <col min="10" max="10" width="21.28515625" style="82" customWidth="1"/>
    <col min="11" max="11" width="21.140625" style="82" customWidth="1"/>
    <col min="12" max="1025" width="8.7109375" style="82" customWidth="1"/>
    <col min="1026" max="16384" width="9.140625" style="82"/>
  </cols>
  <sheetData>
    <row r="1" spans="1:14" ht="15.75" customHeight="1" thickBot="1">
      <c r="A1" s="235" t="s">
        <v>4</v>
      </c>
      <c r="B1" s="235"/>
      <c r="C1" s="235"/>
      <c r="D1" s="235"/>
      <c r="E1" s="235"/>
      <c r="F1" s="235"/>
      <c r="G1" s="235"/>
      <c r="H1" s="235"/>
    </row>
    <row r="3" spans="1:14">
      <c r="A3" s="225" t="s">
        <v>5</v>
      </c>
      <c r="B3" s="225"/>
      <c r="C3" s="225"/>
      <c r="D3" s="225"/>
      <c r="E3" s="225"/>
      <c r="F3" s="225"/>
      <c r="G3" s="225"/>
      <c r="H3" s="225"/>
    </row>
    <row r="4" spans="1:14">
      <c r="A4" s="236" t="s">
        <v>6</v>
      </c>
      <c r="B4" s="236"/>
      <c r="C4" s="237" t="str">
        <f>Informações_Básicas!C7</f>
        <v>893-13.2018.4.01.8013</v>
      </c>
      <c r="D4" s="237"/>
      <c r="E4" s="236" t="s">
        <v>7</v>
      </c>
      <c r="F4" s="236"/>
      <c r="G4" s="238"/>
      <c r="H4" s="238"/>
    </row>
    <row r="5" spans="1:14">
      <c r="A5" s="239"/>
      <c r="B5" s="239"/>
      <c r="C5" s="239"/>
      <c r="D5" s="239"/>
      <c r="E5" s="239"/>
      <c r="F5" s="239"/>
      <c r="G5" s="239"/>
      <c r="H5" s="239"/>
    </row>
    <row r="6" spans="1:14">
      <c r="A6" s="240" t="s">
        <v>8</v>
      </c>
      <c r="B6" s="240"/>
      <c r="C6" s="240"/>
      <c r="D6" s="240"/>
      <c r="E6" s="240"/>
      <c r="F6" s="240"/>
      <c r="G6" s="240"/>
      <c r="H6" s="240"/>
      <c r="M6" s="83"/>
      <c r="N6" s="83"/>
    </row>
    <row r="7" spans="1:14">
      <c r="A7" s="161" t="s">
        <v>9</v>
      </c>
      <c r="B7" s="229" t="s">
        <v>10</v>
      </c>
      <c r="C7" s="229"/>
      <c r="D7" s="229"/>
      <c r="E7" s="229"/>
      <c r="F7" s="229"/>
      <c r="G7" s="241"/>
      <c r="H7" s="241"/>
      <c r="K7" s="83"/>
    </row>
    <row r="8" spans="1:14">
      <c r="A8" s="161" t="s">
        <v>11</v>
      </c>
      <c r="B8" s="229" t="s">
        <v>12</v>
      </c>
      <c r="C8" s="229"/>
      <c r="D8" s="229"/>
      <c r="E8" s="229"/>
      <c r="F8" s="229"/>
      <c r="G8" s="230"/>
      <c r="H8" s="230"/>
    </row>
    <row r="9" spans="1:14">
      <c r="A9" s="161" t="s">
        <v>13</v>
      </c>
      <c r="B9" s="229" t="s">
        <v>14</v>
      </c>
      <c r="C9" s="229"/>
      <c r="D9" s="229"/>
      <c r="E9" s="229"/>
      <c r="F9" s="229"/>
      <c r="G9" s="231"/>
      <c r="H9" s="231"/>
    </row>
    <row r="10" spans="1:14">
      <c r="A10" s="161" t="s">
        <v>15</v>
      </c>
      <c r="B10" s="229" t="s">
        <v>16</v>
      </c>
      <c r="C10" s="229"/>
      <c r="D10" s="229"/>
      <c r="E10" s="229"/>
      <c r="F10" s="229"/>
      <c r="G10" s="219">
        <v>12</v>
      </c>
      <c r="H10" s="219"/>
    </row>
    <row r="11" spans="1:14">
      <c r="A11" s="85"/>
      <c r="B11" s="86"/>
      <c r="C11" s="86"/>
      <c r="D11" s="86"/>
      <c r="E11" s="86"/>
      <c r="F11" s="86"/>
      <c r="G11" s="86"/>
      <c r="H11" s="87"/>
    </row>
    <row r="12" spans="1:14">
      <c r="A12" s="88" t="s">
        <v>17</v>
      </c>
      <c r="B12" s="86"/>
      <c r="C12" s="86"/>
      <c r="D12" s="86"/>
      <c r="E12" s="86"/>
      <c r="F12" s="86"/>
      <c r="G12" s="86"/>
      <c r="H12" s="87"/>
    </row>
    <row r="13" spans="1:14" ht="29.25" customHeight="1">
      <c r="A13" s="232" t="s">
        <v>18</v>
      </c>
      <c r="B13" s="232"/>
      <c r="C13" s="233" t="s">
        <v>19</v>
      </c>
      <c r="D13" s="233"/>
      <c r="E13" s="233"/>
      <c r="F13" s="234" t="s">
        <v>20</v>
      </c>
      <c r="G13" s="234"/>
      <c r="H13" s="234"/>
      <c r="J13" s="89"/>
      <c r="K13" s="89"/>
    </row>
    <row r="14" spans="1:14">
      <c r="A14" s="225" t="s">
        <v>154</v>
      </c>
      <c r="B14" s="225"/>
      <c r="C14" s="219" t="s">
        <v>21</v>
      </c>
      <c r="D14" s="219"/>
      <c r="E14" s="219"/>
      <c r="F14" s="226">
        <v>9</v>
      </c>
      <c r="G14" s="226"/>
      <c r="H14" s="226"/>
    </row>
    <row r="15" spans="1:14">
      <c r="A15" s="225"/>
      <c r="B15" s="225"/>
      <c r="C15" s="219" t="s">
        <v>22</v>
      </c>
      <c r="D15" s="219"/>
      <c r="E15" s="219"/>
      <c r="F15" s="223" t="s">
        <v>155</v>
      </c>
      <c r="G15" s="223"/>
      <c r="H15" s="223"/>
    </row>
    <row r="16" spans="1:14">
      <c r="A16" s="225"/>
      <c r="B16" s="225"/>
      <c r="C16" s="219" t="s">
        <v>23</v>
      </c>
      <c r="D16" s="219"/>
      <c r="E16" s="219"/>
      <c r="F16" s="227"/>
      <c r="G16" s="227"/>
      <c r="H16" s="227"/>
    </row>
    <row r="17" spans="1:11">
      <c r="A17" s="85"/>
      <c r="B17" s="86"/>
      <c r="C17" s="86"/>
      <c r="D17" s="86"/>
      <c r="E17" s="86"/>
      <c r="F17" s="86"/>
      <c r="G17" s="86"/>
      <c r="H17" s="87"/>
    </row>
    <row r="18" spans="1:11">
      <c r="A18" s="228" t="s">
        <v>24</v>
      </c>
      <c r="B18" s="228"/>
      <c r="C18" s="228"/>
      <c r="D18" s="228"/>
      <c r="E18" s="228"/>
      <c r="F18" s="228"/>
      <c r="G18" s="228"/>
      <c r="H18" s="228"/>
    </row>
    <row r="19" spans="1:11">
      <c r="A19" s="225" t="s">
        <v>25</v>
      </c>
      <c r="B19" s="225"/>
      <c r="C19" s="225"/>
      <c r="D19" s="225"/>
      <c r="E19" s="225"/>
      <c r="F19" s="225"/>
      <c r="G19" s="225"/>
      <c r="H19" s="225"/>
      <c r="K19" s="90"/>
    </row>
    <row r="20" spans="1:11">
      <c r="A20" s="161">
        <v>1</v>
      </c>
      <c r="B20" s="218" t="s">
        <v>18</v>
      </c>
      <c r="C20" s="218"/>
      <c r="D20" s="218"/>
      <c r="E20" s="218"/>
      <c r="F20" s="219" t="str">
        <f>A14 &amp; F15</f>
        <v>Apoio Administrativo 40 h/semana</v>
      </c>
      <c r="G20" s="219"/>
      <c r="H20" s="219"/>
    </row>
    <row r="21" spans="1:11">
      <c r="A21" s="161">
        <v>2</v>
      </c>
      <c r="B21" s="218" t="s">
        <v>26</v>
      </c>
      <c r="C21" s="218"/>
      <c r="D21" s="218"/>
      <c r="E21" s="218"/>
      <c r="F21" s="220">
        <v>0</v>
      </c>
      <c r="G21" s="221"/>
      <c r="H21" s="222"/>
    </row>
    <row r="22" spans="1:11">
      <c r="A22" s="161">
        <v>3</v>
      </c>
      <c r="B22" s="218" t="s">
        <v>27</v>
      </c>
      <c r="C22" s="218"/>
      <c r="D22" s="218"/>
      <c r="E22" s="218"/>
      <c r="F22" s="223" t="s">
        <v>149</v>
      </c>
      <c r="G22" s="223"/>
      <c r="H22" s="223"/>
    </row>
    <row r="23" spans="1:11">
      <c r="A23" s="161">
        <v>4</v>
      </c>
      <c r="B23" s="218" t="s">
        <v>28</v>
      </c>
      <c r="C23" s="218"/>
      <c r="D23" s="218"/>
      <c r="E23" s="218"/>
      <c r="F23" s="224"/>
      <c r="G23" s="224"/>
      <c r="H23" s="224"/>
    </row>
    <row r="24" spans="1:11">
      <c r="A24" s="85"/>
      <c r="B24" s="86"/>
      <c r="C24" s="86"/>
      <c r="D24" s="86"/>
      <c r="E24" s="86"/>
      <c r="F24" s="86"/>
      <c r="G24" s="86"/>
      <c r="H24" s="87"/>
    </row>
    <row r="25" spans="1:11">
      <c r="A25" s="187" t="s">
        <v>29</v>
      </c>
      <c r="B25" s="187"/>
      <c r="C25" s="187"/>
      <c r="D25" s="187"/>
      <c r="E25" s="187"/>
      <c r="F25" s="187"/>
      <c r="G25" s="187"/>
      <c r="H25" s="187"/>
    </row>
    <row r="26" spans="1:11">
      <c r="A26" s="91"/>
      <c r="B26" s="86"/>
      <c r="C26" s="86"/>
      <c r="D26" s="86"/>
      <c r="E26" s="86"/>
      <c r="F26" s="86"/>
      <c r="G26" s="86"/>
      <c r="H26" s="87"/>
    </row>
    <row r="27" spans="1:11">
      <c r="A27" s="161">
        <v>1</v>
      </c>
      <c r="B27" s="215" t="s">
        <v>30</v>
      </c>
      <c r="C27" s="215"/>
      <c r="D27" s="215"/>
      <c r="E27" s="215"/>
      <c r="F27" s="215"/>
      <c r="G27" s="215"/>
      <c r="H27" s="161" t="s">
        <v>31</v>
      </c>
      <c r="J27" s="92"/>
    </row>
    <row r="28" spans="1:11">
      <c r="A28" s="93" t="s">
        <v>9</v>
      </c>
      <c r="B28" s="185" t="s">
        <v>32</v>
      </c>
      <c r="C28" s="185"/>
      <c r="D28" s="185"/>
      <c r="E28" s="185"/>
      <c r="F28" s="185"/>
      <c r="G28" s="185"/>
      <c r="H28" s="3">
        <f>F21</f>
        <v>0</v>
      </c>
      <c r="J28" s="92"/>
    </row>
    <row r="29" spans="1:11">
      <c r="A29" s="93" t="s">
        <v>11</v>
      </c>
      <c r="B29" s="185" t="s">
        <v>130</v>
      </c>
      <c r="C29" s="185"/>
      <c r="D29" s="185"/>
      <c r="E29" s="185"/>
      <c r="F29" s="185"/>
      <c r="G29" s="185"/>
      <c r="H29" s="158"/>
      <c r="I29" s="92"/>
      <c r="J29" s="92"/>
    </row>
    <row r="30" spans="1:11">
      <c r="A30" s="215" t="s">
        <v>33</v>
      </c>
      <c r="B30" s="215"/>
      <c r="C30" s="215"/>
      <c r="D30" s="215"/>
      <c r="E30" s="215"/>
      <c r="F30" s="215"/>
      <c r="G30" s="215"/>
      <c r="H30" s="4">
        <f>SUM(H28:H29)</f>
        <v>0</v>
      </c>
    </row>
    <row r="31" spans="1:11">
      <c r="A31" s="85"/>
      <c r="B31" s="86"/>
      <c r="C31" s="86"/>
      <c r="D31" s="86"/>
      <c r="E31" s="86"/>
      <c r="F31" s="86"/>
      <c r="G31" s="86"/>
      <c r="H31" s="87"/>
    </row>
    <row r="32" spans="1:11">
      <c r="A32" s="216" t="s">
        <v>34</v>
      </c>
      <c r="B32" s="216"/>
      <c r="C32" s="216"/>
      <c r="D32" s="216"/>
      <c r="E32" s="216"/>
      <c r="F32" s="216"/>
      <c r="G32" s="216"/>
      <c r="H32" s="216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97" t="s">
        <v>35</v>
      </c>
      <c r="B34" s="210" t="s">
        <v>36</v>
      </c>
      <c r="C34" s="210"/>
      <c r="D34" s="210"/>
      <c r="E34" s="210"/>
      <c r="F34" s="210"/>
      <c r="G34" s="210"/>
      <c r="H34" s="97" t="s">
        <v>31</v>
      </c>
    </row>
    <row r="35" spans="1:8">
      <c r="A35" s="98" t="s">
        <v>9</v>
      </c>
      <c r="B35" s="212" t="s">
        <v>37</v>
      </c>
      <c r="C35" s="212"/>
      <c r="D35" s="212"/>
      <c r="E35" s="212"/>
      <c r="F35" s="212"/>
      <c r="G35" s="99">
        <v>9.0899999999999995E-2</v>
      </c>
      <c r="H35" s="5">
        <f>H30*G35</f>
        <v>0</v>
      </c>
    </row>
    <row r="36" spans="1:8">
      <c r="A36" s="98" t="s">
        <v>11</v>
      </c>
      <c r="B36" s="217" t="s">
        <v>39</v>
      </c>
      <c r="C36" s="217"/>
      <c r="D36" s="217"/>
      <c r="E36" s="217"/>
      <c r="F36" s="217"/>
      <c r="G36" s="99">
        <v>3.0300000000000001E-2</v>
      </c>
      <c r="H36" s="5">
        <f>H30*G36</f>
        <v>0</v>
      </c>
    </row>
    <row r="37" spans="1:8">
      <c r="A37" s="210" t="s">
        <v>40</v>
      </c>
      <c r="B37" s="210"/>
      <c r="C37" s="210"/>
      <c r="D37" s="210"/>
      <c r="E37" s="210"/>
      <c r="F37" s="210"/>
      <c r="G37" s="210"/>
      <c r="H37" s="6">
        <f>SUM(H35:H36)</f>
        <v>0</v>
      </c>
    </row>
    <row r="38" spans="1:8">
      <c r="A38" s="94"/>
      <c r="B38" s="95"/>
      <c r="C38" s="95"/>
      <c r="D38" s="95"/>
      <c r="E38" s="95"/>
      <c r="F38" s="95"/>
      <c r="G38" s="95"/>
      <c r="H38" s="96"/>
    </row>
    <row r="39" spans="1:8">
      <c r="A39" s="97" t="s">
        <v>41</v>
      </c>
      <c r="B39" s="210" t="s">
        <v>42</v>
      </c>
      <c r="C39" s="210"/>
      <c r="D39" s="210"/>
      <c r="E39" s="210"/>
      <c r="F39" s="210"/>
      <c r="G39" s="97" t="s">
        <v>43</v>
      </c>
      <c r="H39" s="97" t="s">
        <v>31</v>
      </c>
    </row>
    <row r="40" spans="1:8">
      <c r="A40" s="98" t="s">
        <v>9</v>
      </c>
      <c r="B40" s="212" t="s">
        <v>44</v>
      </c>
      <c r="C40" s="212"/>
      <c r="D40" s="212"/>
      <c r="E40" s="212"/>
      <c r="F40" s="212"/>
      <c r="G40" s="7">
        <v>20</v>
      </c>
      <c r="H40" s="5">
        <f>($H$30+$H$37)*G40%</f>
        <v>0</v>
      </c>
    </row>
    <row r="41" spans="1:8">
      <c r="A41" s="98" t="s">
        <v>11</v>
      </c>
      <c r="B41" s="212" t="s">
        <v>45</v>
      </c>
      <c r="C41" s="212"/>
      <c r="D41" s="212"/>
      <c r="E41" s="212"/>
      <c r="F41" s="212"/>
      <c r="G41" s="8">
        <v>2.5</v>
      </c>
      <c r="H41" s="5">
        <f t="shared" ref="H41:H46" si="0">($H$30+$H$37)*G41%</f>
        <v>0</v>
      </c>
    </row>
    <row r="42" spans="1:8">
      <c r="A42" s="98" t="s">
        <v>13</v>
      </c>
      <c r="B42" s="212" t="s">
        <v>46</v>
      </c>
      <c r="C42" s="212"/>
      <c r="D42" s="212"/>
      <c r="E42" s="212"/>
      <c r="F42" s="212"/>
      <c r="G42" s="9">
        <v>3</v>
      </c>
      <c r="H42" s="5">
        <f t="shared" si="0"/>
        <v>0</v>
      </c>
    </row>
    <row r="43" spans="1:8">
      <c r="A43" s="98" t="s">
        <v>15</v>
      </c>
      <c r="B43" s="212" t="s">
        <v>47</v>
      </c>
      <c r="C43" s="212"/>
      <c r="D43" s="212"/>
      <c r="E43" s="212"/>
      <c r="F43" s="212"/>
      <c r="G43" s="8">
        <v>1.5</v>
      </c>
      <c r="H43" s="5">
        <f t="shared" si="0"/>
        <v>0</v>
      </c>
    </row>
    <row r="44" spans="1:8">
      <c r="A44" s="98" t="s">
        <v>48</v>
      </c>
      <c r="B44" s="212" t="s">
        <v>49</v>
      </c>
      <c r="C44" s="212"/>
      <c r="D44" s="212"/>
      <c r="E44" s="212"/>
      <c r="F44" s="212"/>
      <c r="G44" s="8">
        <v>1</v>
      </c>
      <c r="H44" s="5">
        <f t="shared" si="0"/>
        <v>0</v>
      </c>
    </row>
    <row r="45" spans="1:8">
      <c r="A45" s="98" t="s">
        <v>50</v>
      </c>
      <c r="B45" s="212" t="s">
        <v>51</v>
      </c>
      <c r="C45" s="212"/>
      <c r="D45" s="212"/>
      <c r="E45" s="212"/>
      <c r="F45" s="212"/>
      <c r="G45" s="8">
        <v>0.6</v>
      </c>
      <c r="H45" s="5">
        <f t="shared" si="0"/>
        <v>0</v>
      </c>
    </row>
    <row r="46" spans="1:8">
      <c r="A46" s="98" t="s">
        <v>52</v>
      </c>
      <c r="B46" s="212" t="s">
        <v>53</v>
      </c>
      <c r="C46" s="212"/>
      <c r="D46" s="212"/>
      <c r="E46" s="212"/>
      <c r="F46" s="212"/>
      <c r="G46" s="8">
        <v>0.2</v>
      </c>
      <c r="H46" s="5">
        <f t="shared" si="0"/>
        <v>0</v>
      </c>
    </row>
    <row r="47" spans="1:8">
      <c r="A47" s="98" t="s">
        <v>54</v>
      </c>
      <c r="B47" s="212" t="s">
        <v>55</v>
      </c>
      <c r="C47" s="212"/>
      <c r="D47" s="212"/>
      <c r="E47" s="212"/>
      <c r="F47" s="212"/>
      <c r="G47" s="8">
        <v>8</v>
      </c>
      <c r="H47" s="5">
        <f>($H$30+$H$37)*G47%</f>
        <v>0</v>
      </c>
    </row>
    <row r="48" spans="1:8">
      <c r="A48" s="210" t="s">
        <v>56</v>
      </c>
      <c r="B48" s="210"/>
      <c r="C48" s="210"/>
      <c r="D48" s="210"/>
      <c r="E48" s="210"/>
      <c r="F48" s="210"/>
      <c r="G48" s="100">
        <f>SUM(G40:G47)</f>
        <v>36.799999999999997</v>
      </c>
      <c r="H48" s="6">
        <f>SUM(H40:H47)</f>
        <v>0</v>
      </c>
    </row>
    <row r="49" spans="1:8">
      <c r="A49" s="94"/>
      <c r="B49" s="95"/>
      <c r="C49" s="95"/>
      <c r="D49" s="95"/>
      <c r="E49" s="95"/>
      <c r="F49" s="95"/>
      <c r="G49" s="95"/>
      <c r="H49" s="96"/>
    </row>
    <row r="50" spans="1:8">
      <c r="A50" s="97" t="s">
        <v>57</v>
      </c>
      <c r="B50" s="210" t="s">
        <v>58</v>
      </c>
      <c r="C50" s="210"/>
      <c r="D50" s="210"/>
      <c r="E50" s="210"/>
      <c r="F50" s="210"/>
      <c r="G50" s="210"/>
      <c r="H50" s="97" t="s">
        <v>31</v>
      </c>
    </row>
    <row r="51" spans="1:8">
      <c r="A51" s="98" t="s">
        <v>9</v>
      </c>
      <c r="B51" s="212" t="s">
        <v>59</v>
      </c>
      <c r="C51" s="212"/>
      <c r="D51" s="212"/>
      <c r="E51" s="212"/>
      <c r="F51" s="212"/>
      <c r="G51" s="212"/>
      <c r="H51" s="5">
        <f>IF(Informações_Básicas!C12=0, 0,Informações_Básicas!$C$14-($H$28*6%))</f>
        <v>0</v>
      </c>
    </row>
    <row r="52" spans="1:8">
      <c r="A52" s="98" t="s">
        <v>11</v>
      </c>
      <c r="B52" s="212" t="s">
        <v>151</v>
      </c>
      <c r="C52" s="212"/>
      <c r="D52" s="212"/>
      <c r="E52" s="212"/>
      <c r="F52" s="212"/>
      <c r="G52" s="212"/>
      <c r="H52" s="5">
        <f>(Informações_Básicas!$C$9*22)-(Informações_Básicas!$C$10*22)</f>
        <v>0</v>
      </c>
    </row>
    <row r="53" spans="1:8">
      <c r="A53" s="98" t="s">
        <v>13</v>
      </c>
      <c r="B53" s="209" t="s">
        <v>60</v>
      </c>
      <c r="C53" s="209"/>
      <c r="D53" s="209"/>
      <c r="E53" s="209"/>
      <c r="F53" s="209"/>
      <c r="G53" s="209"/>
      <c r="H53" s="150"/>
    </row>
    <row r="54" spans="1:8">
      <c r="A54" s="98" t="s">
        <v>15</v>
      </c>
      <c r="B54" s="209" t="s">
        <v>132</v>
      </c>
      <c r="C54" s="209"/>
      <c r="D54" s="209"/>
      <c r="E54" s="209"/>
      <c r="F54" s="209"/>
      <c r="G54" s="209"/>
      <c r="H54" s="150"/>
    </row>
    <row r="55" spans="1:8">
      <c r="A55" s="210" t="s">
        <v>61</v>
      </c>
      <c r="B55" s="210"/>
      <c r="C55" s="210"/>
      <c r="D55" s="210"/>
      <c r="E55" s="210"/>
      <c r="F55" s="210"/>
      <c r="G55" s="210"/>
      <c r="H55" s="6">
        <f>SUM(H51:H54)</f>
        <v>0</v>
      </c>
    </row>
    <row r="56" spans="1:8" ht="15.75" thickBot="1">
      <c r="A56" s="85"/>
      <c r="B56" s="86"/>
      <c r="C56" s="86"/>
      <c r="D56" s="86"/>
      <c r="E56" s="86"/>
      <c r="F56" s="86"/>
      <c r="G56" s="86"/>
      <c r="H56" s="87"/>
    </row>
    <row r="57" spans="1:8">
      <c r="A57" s="211" t="s">
        <v>62</v>
      </c>
      <c r="B57" s="211"/>
      <c r="C57" s="211"/>
      <c r="D57" s="211"/>
      <c r="E57" s="211"/>
      <c r="F57" s="211"/>
      <c r="G57" s="211"/>
      <c r="H57" s="97" t="s">
        <v>31</v>
      </c>
    </row>
    <row r="58" spans="1:8" ht="15.75" customHeight="1">
      <c r="A58" s="101" t="s">
        <v>35</v>
      </c>
      <c r="B58" s="212" t="s">
        <v>36</v>
      </c>
      <c r="C58" s="212"/>
      <c r="D58" s="212"/>
      <c r="E58" s="212"/>
      <c r="F58" s="212"/>
      <c r="G58" s="212"/>
      <c r="H58" s="10">
        <f>H37</f>
        <v>0</v>
      </c>
    </row>
    <row r="59" spans="1:8">
      <c r="A59" s="101" t="s">
        <v>41</v>
      </c>
      <c r="B59" s="212" t="s">
        <v>42</v>
      </c>
      <c r="C59" s="212"/>
      <c r="D59" s="212"/>
      <c r="E59" s="212"/>
      <c r="F59" s="212"/>
      <c r="G59" s="212"/>
      <c r="H59" s="10">
        <f>H48</f>
        <v>0</v>
      </c>
    </row>
    <row r="60" spans="1:8">
      <c r="A60" s="101" t="s">
        <v>57</v>
      </c>
      <c r="B60" s="212" t="s">
        <v>58</v>
      </c>
      <c r="C60" s="212"/>
      <c r="D60" s="212"/>
      <c r="E60" s="212"/>
      <c r="F60" s="212"/>
      <c r="G60" s="212"/>
      <c r="H60" s="10">
        <f>H55</f>
        <v>0</v>
      </c>
    </row>
    <row r="61" spans="1:8" ht="15.75" thickBot="1">
      <c r="A61" s="213" t="s">
        <v>63</v>
      </c>
      <c r="B61" s="213"/>
      <c r="C61" s="213"/>
      <c r="D61" s="213"/>
      <c r="E61" s="213"/>
      <c r="F61" s="213"/>
      <c r="G61" s="213"/>
      <c r="H61" s="11">
        <f>SUM(H58:H60)</f>
        <v>0</v>
      </c>
    </row>
    <row r="62" spans="1:8">
      <c r="A62" s="85"/>
      <c r="B62" s="86"/>
      <c r="C62" s="86"/>
      <c r="D62" s="86"/>
      <c r="E62" s="86"/>
      <c r="F62" s="86"/>
      <c r="G62" s="86"/>
      <c r="H62" s="87"/>
    </row>
    <row r="63" spans="1:8">
      <c r="A63" s="214" t="s">
        <v>64</v>
      </c>
      <c r="B63" s="214"/>
      <c r="C63" s="214"/>
      <c r="D63" s="214"/>
      <c r="E63" s="214"/>
      <c r="F63" s="214"/>
      <c r="G63" s="214"/>
      <c r="H63" s="214"/>
    </row>
    <row r="64" spans="1:8">
      <c r="A64" s="102"/>
      <c r="B64" s="103"/>
      <c r="C64" s="103"/>
      <c r="D64" s="103"/>
      <c r="E64" s="103"/>
      <c r="F64" s="103"/>
      <c r="G64" s="103"/>
      <c r="H64" s="104"/>
    </row>
    <row r="65" spans="1:10">
      <c r="A65" s="105" t="s">
        <v>65</v>
      </c>
      <c r="B65" s="106" t="s">
        <v>66</v>
      </c>
      <c r="C65" s="107"/>
      <c r="D65" s="107"/>
      <c r="E65" s="107"/>
      <c r="F65" s="107"/>
      <c r="G65" s="105" t="s">
        <v>43</v>
      </c>
      <c r="H65" s="105" t="s">
        <v>31</v>
      </c>
    </row>
    <row r="66" spans="1:10">
      <c r="A66" s="108" t="s">
        <v>9</v>
      </c>
      <c r="B66" s="208" t="s">
        <v>144</v>
      </c>
      <c r="C66" s="208"/>
      <c r="D66" s="208"/>
      <c r="E66" s="208"/>
      <c r="F66" s="208"/>
      <c r="G66" s="109">
        <f>(0.05*(1/12))*100</f>
        <v>0.41666666666666669</v>
      </c>
      <c r="H66" s="12">
        <f>(H30+H47)*G66%</f>
        <v>0</v>
      </c>
      <c r="I66" s="110"/>
    </row>
    <row r="67" spans="1:10">
      <c r="A67" s="108" t="s">
        <v>11</v>
      </c>
      <c r="B67" s="205" t="s">
        <v>133</v>
      </c>
      <c r="C67" s="205"/>
      <c r="D67" s="205"/>
      <c r="E67" s="205"/>
      <c r="F67" s="205"/>
      <c r="G67" s="109">
        <f>((0.08*0.5)*0.9)*((1+5/56+5/56+5/168))*100</f>
        <v>4.3499999999999996</v>
      </c>
      <c r="H67" s="12">
        <f>H30*G67%</f>
        <v>0</v>
      </c>
    </row>
    <row r="68" spans="1:10">
      <c r="A68" s="206" t="s">
        <v>68</v>
      </c>
      <c r="B68" s="206"/>
      <c r="C68" s="206"/>
      <c r="D68" s="206"/>
      <c r="E68" s="206"/>
      <c r="F68" s="206"/>
      <c r="G68" s="105"/>
      <c r="H68" s="13">
        <f>SUM(H66:H67)</f>
        <v>0</v>
      </c>
    </row>
    <row r="69" spans="1:10">
      <c r="A69" s="85"/>
      <c r="B69" s="86"/>
      <c r="C69" s="86"/>
      <c r="D69" s="86"/>
      <c r="E69" s="86"/>
      <c r="F69" s="86"/>
      <c r="G69" s="111"/>
      <c r="H69" s="87"/>
    </row>
    <row r="70" spans="1:10">
      <c r="A70" s="105" t="s">
        <v>69</v>
      </c>
      <c r="B70" s="207" t="s">
        <v>70</v>
      </c>
      <c r="C70" s="207"/>
      <c r="D70" s="207"/>
      <c r="E70" s="207"/>
      <c r="F70" s="207"/>
      <c r="G70" s="105" t="s">
        <v>43</v>
      </c>
      <c r="H70" s="105" t="s">
        <v>31</v>
      </c>
    </row>
    <row r="71" spans="1:10">
      <c r="A71" s="108" t="s">
        <v>9</v>
      </c>
      <c r="B71" s="208" t="s">
        <v>134</v>
      </c>
      <c r="C71" s="208"/>
      <c r="D71" s="208"/>
      <c r="E71" s="208"/>
      <c r="F71" s="208"/>
      <c r="G71" s="109">
        <f>(((100/30)*7))/12</f>
        <v>1.9444444444444446</v>
      </c>
      <c r="H71" s="12">
        <f>(((H30+H61)*G71%))</f>
        <v>0</v>
      </c>
    </row>
    <row r="72" spans="1:10">
      <c r="A72" s="108" t="s">
        <v>11</v>
      </c>
      <c r="B72" s="205" t="s">
        <v>135</v>
      </c>
      <c r="C72" s="205"/>
      <c r="D72" s="205"/>
      <c r="E72" s="205"/>
      <c r="F72" s="205"/>
      <c r="G72" s="112">
        <f>((1*50%*8%*1.94%)*100)</f>
        <v>7.7600000000000002E-2</v>
      </c>
      <c r="H72" s="12">
        <f>H47*G72%</f>
        <v>0</v>
      </c>
    </row>
    <row r="73" spans="1:10">
      <c r="A73" s="206" t="s">
        <v>71</v>
      </c>
      <c r="B73" s="206"/>
      <c r="C73" s="206"/>
      <c r="D73" s="206"/>
      <c r="E73" s="206"/>
      <c r="F73" s="206"/>
      <c r="G73" s="105"/>
      <c r="H73" s="13">
        <f>SUM(H71:H72)</f>
        <v>0</v>
      </c>
    </row>
    <row r="74" spans="1:10">
      <c r="A74" s="85"/>
      <c r="B74" s="86"/>
      <c r="C74" s="86"/>
      <c r="D74" s="86"/>
      <c r="E74" s="86"/>
      <c r="F74" s="86"/>
      <c r="G74" s="111"/>
      <c r="H74" s="87"/>
    </row>
    <row r="75" spans="1:10">
      <c r="A75" s="105" t="s">
        <v>72</v>
      </c>
      <c r="B75" s="207" t="s">
        <v>73</v>
      </c>
      <c r="C75" s="207"/>
      <c r="D75" s="207"/>
      <c r="E75" s="207"/>
      <c r="F75" s="207"/>
      <c r="G75" s="105" t="s">
        <v>43</v>
      </c>
      <c r="H75" s="105" t="s">
        <v>31</v>
      </c>
    </row>
    <row r="76" spans="1:10">
      <c r="A76" s="108" t="s">
        <v>9</v>
      </c>
      <c r="B76" s="208" t="s">
        <v>136</v>
      </c>
      <c r="C76" s="208"/>
      <c r="D76" s="208"/>
      <c r="E76" s="208"/>
      <c r="F76" s="208"/>
      <c r="G76" s="108"/>
      <c r="H76" s="12">
        <f>H58*-1</f>
        <v>0</v>
      </c>
    </row>
    <row r="77" spans="1:10">
      <c r="A77" s="206" t="s">
        <v>74</v>
      </c>
      <c r="B77" s="206"/>
      <c r="C77" s="206"/>
      <c r="D77" s="206"/>
      <c r="E77" s="206"/>
      <c r="F77" s="206"/>
      <c r="G77" s="113">
        <v>2.0799999999999999E-2</v>
      </c>
      <c r="H77" s="13">
        <f>H76*G77</f>
        <v>0</v>
      </c>
    </row>
    <row r="78" spans="1:10" ht="15.75" thickBot="1">
      <c r="A78" s="85"/>
      <c r="B78" s="86"/>
      <c r="C78" s="86"/>
      <c r="D78" s="86"/>
      <c r="E78" s="86"/>
      <c r="F78" s="86"/>
      <c r="G78" s="86"/>
      <c r="H78" s="87"/>
    </row>
    <row r="79" spans="1:10">
      <c r="A79" s="202" t="s">
        <v>75</v>
      </c>
      <c r="B79" s="202"/>
      <c r="C79" s="202"/>
      <c r="D79" s="202"/>
      <c r="E79" s="202"/>
      <c r="F79" s="202"/>
      <c r="G79" s="202"/>
      <c r="H79" s="105" t="s">
        <v>31</v>
      </c>
      <c r="I79" s="83"/>
      <c r="J79" s="83"/>
    </row>
    <row r="80" spans="1:10" ht="15.75" customHeight="1">
      <c r="A80" s="114" t="s">
        <v>65</v>
      </c>
      <c r="B80" s="203" t="str">
        <f>B65</f>
        <v>Aviso Prévio Indenizado</v>
      </c>
      <c r="C80" s="203"/>
      <c r="D80" s="203"/>
      <c r="E80" s="203"/>
      <c r="F80" s="203"/>
      <c r="G80" s="203"/>
      <c r="H80" s="14">
        <f>H68</f>
        <v>0</v>
      </c>
    </row>
    <row r="81" spans="1:9">
      <c r="A81" s="114" t="str">
        <f>A70</f>
        <v>3.2</v>
      </c>
      <c r="B81" s="203" t="str">
        <f>B70</f>
        <v>Aviso Prévio Trabalhado</v>
      </c>
      <c r="C81" s="203"/>
      <c r="D81" s="203"/>
      <c r="E81" s="203"/>
      <c r="F81" s="203"/>
      <c r="G81" s="203"/>
      <c r="H81" s="14">
        <f>H73</f>
        <v>0</v>
      </c>
    </row>
    <row r="82" spans="1:9">
      <c r="A82" s="114" t="str">
        <f>A75</f>
        <v>3.3</v>
      </c>
      <c r="B82" s="203" t="str">
        <f>B75</f>
        <v>Demissão por Justa Causa</v>
      </c>
      <c r="C82" s="203"/>
      <c r="D82" s="203"/>
      <c r="E82" s="203"/>
      <c r="F82" s="203"/>
      <c r="G82" s="203"/>
      <c r="H82" s="14">
        <f>H77</f>
        <v>0</v>
      </c>
    </row>
    <row r="83" spans="1:9" ht="15.75" thickBot="1">
      <c r="A83" s="204" t="s">
        <v>63</v>
      </c>
      <c r="B83" s="204"/>
      <c r="C83" s="204"/>
      <c r="D83" s="204"/>
      <c r="E83" s="204"/>
      <c r="F83" s="204"/>
      <c r="G83" s="204"/>
      <c r="H83" s="15">
        <f>SUM(H80:H82)</f>
        <v>0</v>
      </c>
    </row>
    <row r="84" spans="1:9">
      <c r="A84" s="115"/>
      <c r="B84" s="116"/>
      <c r="C84" s="116"/>
      <c r="D84" s="116"/>
      <c r="E84" s="116"/>
      <c r="F84" s="116"/>
      <c r="G84" s="116"/>
      <c r="H84" s="117"/>
    </row>
    <row r="85" spans="1:9">
      <c r="A85" s="118" t="s">
        <v>76</v>
      </c>
      <c r="B85" s="119"/>
      <c r="C85" s="119"/>
      <c r="D85" s="119"/>
      <c r="E85" s="119"/>
      <c r="F85" s="119"/>
      <c r="G85" s="119"/>
      <c r="H85" s="120"/>
    </row>
    <row r="86" spans="1:9">
      <c r="A86" s="121"/>
      <c r="B86" s="122"/>
      <c r="C86" s="122"/>
      <c r="D86" s="122"/>
      <c r="E86" s="122"/>
      <c r="F86" s="122"/>
      <c r="G86" s="122"/>
      <c r="H86" s="123"/>
    </row>
    <row r="87" spans="1:9">
      <c r="A87" s="124" t="s">
        <v>77</v>
      </c>
      <c r="B87" s="192" t="s">
        <v>78</v>
      </c>
      <c r="C87" s="192"/>
      <c r="D87" s="192"/>
      <c r="E87" s="192"/>
      <c r="F87" s="192"/>
      <c r="G87" s="124" t="s">
        <v>79</v>
      </c>
      <c r="H87" s="125" t="s">
        <v>31</v>
      </c>
    </row>
    <row r="88" spans="1:9" s="128" customFormat="1">
      <c r="A88" s="126" t="s">
        <v>9</v>
      </c>
      <c r="B88" s="194" t="s">
        <v>38</v>
      </c>
      <c r="C88" s="194"/>
      <c r="D88" s="194"/>
      <c r="E88" s="194"/>
      <c r="F88" s="194"/>
      <c r="G88" s="17">
        <v>9.09</v>
      </c>
      <c r="H88" s="16">
        <f>$H$30*G88%</f>
        <v>0</v>
      </c>
      <c r="I88" s="127"/>
    </row>
    <row r="89" spans="1:9">
      <c r="A89" s="126" t="s">
        <v>11</v>
      </c>
      <c r="B89" s="194" t="s">
        <v>80</v>
      </c>
      <c r="C89" s="194"/>
      <c r="D89" s="194"/>
      <c r="E89" s="194"/>
      <c r="F89" s="194"/>
      <c r="G89" s="17">
        <v>1.66</v>
      </c>
      <c r="H89" s="16">
        <f t="shared" ref="H89:H94" si="1">$F$21*G89%</f>
        <v>0</v>
      </c>
    </row>
    <row r="90" spans="1:9">
      <c r="A90" s="126" t="s">
        <v>13</v>
      </c>
      <c r="B90" s="194" t="s">
        <v>137</v>
      </c>
      <c r="C90" s="194"/>
      <c r="D90" s="194"/>
      <c r="E90" s="194"/>
      <c r="F90" s="194"/>
      <c r="G90" s="17">
        <v>0.02</v>
      </c>
      <c r="H90" s="16">
        <f t="shared" si="1"/>
        <v>0</v>
      </c>
    </row>
    <row r="91" spans="1:9">
      <c r="A91" s="126" t="s">
        <v>15</v>
      </c>
      <c r="B91" s="194" t="s">
        <v>78</v>
      </c>
      <c r="C91" s="194"/>
      <c r="D91" s="194"/>
      <c r="E91" s="194"/>
      <c r="F91" s="194"/>
      <c r="G91" s="17">
        <v>0.82</v>
      </c>
      <c r="H91" s="16">
        <f t="shared" si="1"/>
        <v>0</v>
      </c>
    </row>
    <row r="92" spans="1:9">
      <c r="A92" s="126" t="s">
        <v>48</v>
      </c>
      <c r="B92" s="194" t="s">
        <v>138</v>
      </c>
      <c r="C92" s="194"/>
      <c r="D92" s="194"/>
      <c r="E92" s="194"/>
      <c r="F92" s="194"/>
      <c r="G92" s="17">
        <v>0.03</v>
      </c>
      <c r="H92" s="16">
        <f t="shared" si="1"/>
        <v>0</v>
      </c>
    </row>
    <row r="93" spans="1:9">
      <c r="A93" s="126" t="s">
        <v>50</v>
      </c>
      <c r="B93" s="201" t="s">
        <v>139</v>
      </c>
      <c r="C93" s="201"/>
      <c r="D93" s="201"/>
      <c r="E93" s="201"/>
      <c r="F93" s="201"/>
      <c r="G93" s="151">
        <v>0</v>
      </c>
      <c r="H93" s="152">
        <f t="shared" si="1"/>
        <v>0</v>
      </c>
    </row>
    <row r="94" spans="1:9">
      <c r="A94" s="126" t="s">
        <v>52</v>
      </c>
      <c r="B94" s="201" t="s">
        <v>139</v>
      </c>
      <c r="C94" s="201"/>
      <c r="D94" s="201"/>
      <c r="E94" s="201"/>
      <c r="F94" s="201"/>
      <c r="G94" s="151">
        <v>0</v>
      </c>
      <c r="H94" s="152">
        <f t="shared" si="1"/>
        <v>0</v>
      </c>
    </row>
    <row r="95" spans="1:9">
      <c r="A95" s="126"/>
      <c r="B95" s="181" t="s">
        <v>67</v>
      </c>
      <c r="C95" s="182"/>
      <c r="D95" s="182"/>
      <c r="E95" s="182"/>
      <c r="F95" s="183"/>
      <c r="G95" s="17">
        <f>SUM(G88:G94)</f>
        <v>11.62</v>
      </c>
      <c r="H95" s="16">
        <f>SUM(H88:H94)</f>
        <v>0</v>
      </c>
      <c r="I95" s="92"/>
    </row>
    <row r="96" spans="1:9">
      <c r="A96" s="126" t="s">
        <v>52</v>
      </c>
      <c r="B96" s="181" t="s">
        <v>140</v>
      </c>
      <c r="C96" s="182"/>
      <c r="D96" s="182"/>
      <c r="E96" s="182"/>
      <c r="F96" s="183"/>
      <c r="G96" s="80">
        <f>G95*G48%</f>
        <v>4.27616</v>
      </c>
      <c r="H96" s="16">
        <f>H95*G96%</f>
        <v>0</v>
      </c>
    </row>
    <row r="97" spans="1:10">
      <c r="A97" s="192" t="s">
        <v>82</v>
      </c>
      <c r="B97" s="192"/>
      <c r="C97" s="192"/>
      <c r="D97" s="192"/>
      <c r="E97" s="192"/>
      <c r="F97" s="192"/>
      <c r="G97" s="129"/>
      <c r="H97" s="18">
        <f>SUM(H95:H96)</f>
        <v>0</v>
      </c>
    </row>
    <row r="98" spans="1:10" ht="15.75" thickBot="1">
      <c r="A98" s="85"/>
      <c r="B98" s="86"/>
      <c r="C98" s="86"/>
      <c r="D98" s="86"/>
      <c r="E98" s="86"/>
      <c r="F98" s="86"/>
      <c r="G98" s="86"/>
      <c r="H98" s="87"/>
    </row>
    <row r="99" spans="1:10">
      <c r="A99" s="193" t="s">
        <v>83</v>
      </c>
      <c r="B99" s="193"/>
      <c r="C99" s="193"/>
      <c r="D99" s="193"/>
      <c r="E99" s="193"/>
      <c r="F99" s="193"/>
      <c r="G99" s="193"/>
      <c r="H99" s="124" t="s">
        <v>31</v>
      </c>
    </row>
    <row r="100" spans="1:10" ht="15.75" customHeight="1">
      <c r="A100" s="130" t="s">
        <v>77</v>
      </c>
      <c r="B100" s="194" t="str">
        <f>B87</f>
        <v>Ausências Legais</v>
      </c>
      <c r="C100" s="194"/>
      <c r="D100" s="194"/>
      <c r="E100" s="194"/>
      <c r="F100" s="194"/>
      <c r="G100" s="194"/>
      <c r="H100" s="19">
        <f>H97</f>
        <v>0</v>
      </c>
    </row>
    <row r="101" spans="1:10" ht="15.75" thickBot="1">
      <c r="A101" s="195" t="s">
        <v>63</v>
      </c>
      <c r="B101" s="195"/>
      <c r="C101" s="195"/>
      <c r="D101" s="195"/>
      <c r="E101" s="195"/>
      <c r="F101" s="195"/>
      <c r="G101" s="195"/>
      <c r="H101" s="20">
        <f>SUM(H100:H100)</f>
        <v>0</v>
      </c>
    </row>
    <row r="102" spans="1:10">
      <c r="A102" s="187"/>
      <c r="B102" s="187"/>
      <c r="C102" s="187"/>
      <c r="D102" s="187"/>
      <c r="E102" s="187"/>
      <c r="F102" s="187"/>
      <c r="G102" s="187"/>
      <c r="H102" s="187"/>
    </row>
    <row r="103" spans="1:10">
      <c r="A103" s="188" t="s">
        <v>84</v>
      </c>
      <c r="B103" s="188"/>
      <c r="C103" s="188"/>
      <c r="D103" s="188"/>
      <c r="E103" s="188"/>
      <c r="F103" s="188"/>
      <c r="G103" s="188"/>
      <c r="H103" s="188"/>
    </row>
    <row r="104" spans="1:10">
      <c r="A104" s="131"/>
      <c r="B104" s="132"/>
      <c r="C104" s="132"/>
      <c r="D104" s="132"/>
      <c r="E104" s="132"/>
      <c r="F104" s="132"/>
      <c r="G104" s="132"/>
      <c r="H104" s="133"/>
    </row>
    <row r="105" spans="1:10">
      <c r="A105" s="134">
        <v>5</v>
      </c>
      <c r="B105" s="189" t="s">
        <v>85</v>
      </c>
      <c r="C105" s="189"/>
      <c r="D105" s="189"/>
      <c r="E105" s="189"/>
      <c r="F105" s="189"/>
      <c r="G105" s="189"/>
      <c r="H105" s="134" t="s">
        <v>31</v>
      </c>
    </row>
    <row r="106" spans="1:10">
      <c r="A106" s="135" t="s">
        <v>9</v>
      </c>
      <c r="B106" s="190" t="s">
        <v>86</v>
      </c>
      <c r="C106" s="190"/>
      <c r="D106" s="190"/>
      <c r="E106" s="190"/>
      <c r="F106" s="190"/>
      <c r="G106" s="190"/>
      <c r="H106" s="171">
        <f>Uniformes!E10</f>
        <v>0</v>
      </c>
      <c r="J106" s="92"/>
    </row>
    <row r="107" spans="1:10">
      <c r="A107" s="135" t="s">
        <v>11</v>
      </c>
      <c r="B107" s="190" t="s">
        <v>141</v>
      </c>
      <c r="C107" s="190"/>
      <c r="D107" s="190"/>
      <c r="E107" s="190"/>
      <c r="F107" s="190"/>
      <c r="G107" s="190"/>
      <c r="H107" s="153">
        <v>0</v>
      </c>
      <c r="J107" s="92"/>
    </row>
    <row r="108" spans="1:10">
      <c r="A108" s="189" t="s">
        <v>33</v>
      </c>
      <c r="B108" s="189"/>
      <c r="C108" s="189"/>
      <c r="D108" s="189"/>
      <c r="E108" s="189"/>
      <c r="F108" s="189"/>
      <c r="G108" s="189"/>
      <c r="H108" s="21">
        <f>SUM(H106:H107)</f>
        <v>0</v>
      </c>
      <c r="J108" s="92"/>
    </row>
    <row r="109" spans="1:10">
      <c r="A109" s="187"/>
      <c r="B109" s="187"/>
      <c r="C109" s="187"/>
      <c r="D109" s="187"/>
      <c r="E109" s="187"/>
      <c r="F109" s="187"/>
      <c r="G109" s="187"/>
      <c r="H109" s="187"/>
    </row>
    <row r="110" spans="1:10">
      <c r="A110" s="187" t="s">
        <v>87</v>
      </c>
      <c r="B110" s="187"/>
      <c r="C110" s="187"/>
      <c r="D110" s="187"/>
      <c r="E110" s="187"/>
      <c r="F110" s="187"/>
      <c r="G110" s="187"/>
      <c r="H110" s="187"/>
    </row>
    <row r="111" spans="1:10">
      <c r="A111" s="136"/>
      <c r="B111" s="137"/>
      <c r="C111" s="137"/>
      <c r="D111" s="137"/>
      <c r="E111" s="137"/>
      <c r="F111" s="137"/>
      <c r="G111" s="137"/>
      <c r="H111" s="138"/>
    </row>
    <row r="112" spans="1:10">
      <c r="A112" s="139">
        <v>6</v>
      </c>
      <c r="B112" s="191" t="s">
        <v>88</v>
      </c>
      <c r="C112" s="191"/>
      <c r="D112" s="191"/>
      <c r="E112" s="191"/>
      <c r="F112" s="191"/>
      <c r="G112" s="139" t="s">
        <v>43</v>
      </c>
      <c r="H112" s="140" t="s">
        <v>31</v>
      </c>
    </row>
    <row r="113" spans="1:11">
      <c r="A113" s="141" t="s">
        <v>9</v>
      </c>
      <c r="B113" s="184" t="s">
        <v>89</v>
      </c>
      <c r="C113" s="184"/>
      <c r="D113" s="184"/>
      <c r="E113" s="184"/>
      <c r="F113" s="184"/>
      <c r="G113" s="22">
        <v>5</v>
      </c>
      <c r="H113" s="23">
        <f>($H$119*G113)/($G$118+$G$114+$G$113)</f>
        <v>0</v>
      </c>
      <c r="J113" s="110"/>
    </row>
    <row r="114" spans="1:11">
      <c r="A114" s="141" t="s">
        <v>11</v>
      </c>
      <c r="B114" s="184" t="s">
        <v>90</v>
      </c>
      <c r="C114" s="184"/>
      <c r="D114" s="184"/>
      <c r="E114" s="184"/>
      <c r="F114" s="184"/>
      <c r="G114" s="24">
        <f>G115+G116+G117</f>
        <v>8.65</v>
      </c>
      <c r="H114" s="23">
        <f>($H$119*G114)/($G$118+$G$114+$G$113)</f>
        <v>0</v>
      </c>
      <c r="J114" s="110"/>
    </row>
    <row r="115" spans="1:11">
      <c r="A115" s="197"/>
      <c r="B115" s="198" t="s">
        <v>91</v>
      </c>
      <c r="C115" s="198"/>
      <c r="D115" s="198"/>
      <c r="E115" s="198"/>
      <c r="F115" s="198"/>
      <c r="G115" s="25">
        <v>0.65</v>
      </c>
      <c r="H115" s="26">
        <f>($H$114*G115)/$G$114</f>
        <v>0</v>
      </c>
      <c r="J115" s="110"/>
      <c r="K115" s="142"/>
    </row>
    <row r="116" spans="1:11" s="144" customFormat="1">
      <c r="A116" s="197"/>
      <c r="B116" s="198" t="s">
        <v>92</v>
      </c>
      <c r="C116" s="198"/>
      <c r="D116" s="198"/>
      <c r="E116" s="198"/>
      <c r="F116" s="198"/>
      <c r="G116" s="25">
        <v>3</v>
      </c>
      <c r="H116" s="26">
        <f>($H$114*G116)/$G$114</f>
        <v>0</v>
      </c>
      <c r="I116" s="143"/>
      <c r="J116" s="110"/>
    </row>
    <row r="117" spans="1:11" s="144" customFormat="1">
      <c r="A117" s="197"/>
      <c r="B117" s="198" t="s">
        <v>93</v>
      </c>
      <c r="C117" s="198"/>
      <c r="D117" s="198"/>
      <c r="E117" s="198"/>
      <c r="F117" s="198"/>
      <c r="G117" s="25">
        <v>5</v>
      </c>
      <c r="H117" s="26">
        <f>($H$114*G117)/$G$114</f>
        <v>0</v>
      </c>
      <c r="J117" s="110"/>
    </row>
    <row r="118" spans="1:11" s="144" customFormat="1">
      <c r="A118" s="141" t="s">
        <v>13</v>
      </c>
      <c r="B118" s="184" t="s">
        <v>94</v>
      </c>
      <c r="C118" s="184"/>
      <c r="D118" s="184"/>
      <c r="E118" s="184"/>
      <c r="F118" s="184"/>
      <c r="G118" s="22">
        <v>5</v>
      </c>
      <c r="H118" s="23">
        <f>($H$119*G118)/($G$118+$G$114+$G$113)</f>
        <v>0</v>
      </c>
      <c r="J118" s="110"/>
    </row>
    <row r="119" spans="1:11">
      <c r="A119" s="191" t="s">
        <v>95</v>
      </c>
      <c r="B119" s="191"/>
      <c r="C119" s="191"/>
      <c r="D119" s="191"/>
      <c r="E119" s="191"/>
      <c r="F119" s="191"/>
      <c r="G119" s="27">
        <f>G113+G114+G118</f>
        <v>18.649999999999999</v>
      </c>
      <c r="H119" s="27">
        <f>(H130/((100-G119)/100))-H130</f>
        <v>0</v>
      </c>
      <c r="J119" s="110"/>
    </row>
    <row r="120" spans="1:11">
      <c r="A120" s="85"/>
      <c r="B120" s="86"/>
      <c r="C120" s="86"/>
      <c r="D120" s="86"/>
      <c r="E120" s="86"/>
      <c r="F120" s="86"/>
      <c r="G120" s="86"/>
      <c r="H120" s="87"/>
    </row>
    <row r="121" spans="1:11" ht="15.75" thickBot="1">
      <c r="A121" s="85"/>
      <c r="B121" s="86"/>
      <c r="C121" s="86"/>
      <c r="D121" s="86"/>
      <c r="E121" s="86"/>
      <c r="F121" s="86"/>
      <c r="G121" s="86"/>
      <c r="H121" s="87"/>
    </row>
    <row r="122" spans="1:11">
      <c r="A122" s="199" t="s">
        <v>96</v>
      </c>
      <c r="B122" s="199"/>
      <c r="C122" s="199"/>
      <c r="D122" s="199"/>
      <c r="E122" s="199"/>
      <c r="F122" s="199"/>
      <c r="G122" s="199"/>
      <c r="H122" s="199"/>
    </row>
    <row r="123" spans="1:11">
      <c r="A123" s="145"/>
      <c r="B123" s="86"/>
      <c r="C123" s="86"/>
      <c r="D123" s="86"/>
      <c r="E123" s="86"/>
      <c r="F123" s="86"/>
      <c r="G123" s="86"/>
      <c r="H123" s="146"/>
    </row>
    <row r="124" spans="1:11">
      <c r="A124" s="200" t="s">
        <v>97</v>
      </c>
      <c r="B124" s="200"/>
      <c r="C124" s="200"/>
      <c r="D124" s="200"/>
      <c r="E124" s="200"/>
      <c r="F124" s="200"/>
      <c r="G124" s="200"/>
      <c r="H124" s="147" t="s">
        <v>31</v>
      </c>
    </row>
    <row r="125" spans="1:11">
      <c r="A125" s="148" t="s">
        <v>9</v>
      </c>
      <c r="B125" s="185" t="str">
        <f>A25</f>
        <v>MÓDULO 1: REMUNERAÇÃO</v>
      </c>
      <c r="C125" s="185"/>
      <c r="D125" s="185"/>
      <c r="E125" s="185"/>
      <c r="F125" s="185"/>
      <c r="G125" s="185"/>
      <c r="H125" s="28">
        <f>H30</f>
        <v>0</v>
      </c>
    </row>
    <row r="126" spans="1:11">
      <c r="A126" s="148" t="s">
        <v>11</v>
      </c>
      <c r="B126" s="185" t="str">
        <f>A32</f>
        <v>MÓDULO 2: ENCARGOS E BENEFÍCIOS (Anuais, Mensais e Diários)</v>
      </c>
      <c r="C126" s="185"/>
      <c r="D126" s="185"/>
      <c r="E126" s="185"/>
      <c r="F126" s="185"/>
      <c r="G126" s="185"/>
      <c r="H126" s="28">
        <f>H61</f>
        <v>0</v>
      </c>
    </row>
    <row r="127" spans="1:11">
      <c r="A127" s="148" t="s">
        <v>13</v>
      </c>
      <c r="B127" s="185" t="str">
        <f>A63</f>
        <v>MÓDULO 3: PROVISÃO PARA RESCISÃO</v>
      </c>
      <c r="C127" s="185"/>
      <c r="D127" s="185"/>
      <c r="E127" s="185"/>
      <c r="F127" s="185"/>
      <c r="G127" s="185"/>
      <c r="H127" s="28">
        <f>H83</f>
        <v>0</v>
      </c>
    </row>
    <row r="128" spans="1:11">
      <c r="A128" s="148" t="s">
        <v>15</v>
      </c>
      <c r="B128" s="185" t="str">
        <f>A85</f>
        <v>MÓDULO 4: CUSTOS DE REPOSIÇÃO DO PROFISSIONAL AUSENTE</v>
      </c>
      <c r="C128" s="185"/>
      <c r="D128" s="185"/>
      <c r="E128" s="185"/>
      <c r="F128" s="185"/>
      <c r="G128" s="185"/>
      <c r="H128" s="28">
        <f>H101</f>
        <v>0</v>
      </c>
    </row>
    <row r="129" spans="1:9">
      <c r="A129" s="148" t="s">
        <v>48</v>
      </c>
      <c r="B129" s="185" t="str">
        <f>A103</f>
        <v>MÓDULO 5: INSUMOS DE MÃO DE OBRA</v>
      </c>
      <c r="C129" s="185"/>
      <c r="D129" s="185"/>
      <c r="E129" s="185"/>
      <c r="F129" s="185"/>
      <c r="G129" s="185"/>
      <c r="H129" s="28">
        <f>H108</f>
        <v>0</v>
      </c>
    </row>
    <row r="130" spans="1:9">
      <c r="A130" s="186" t="s">
        <v>98</v>
      </c>
      <c r="B130" s="186"/>
      <c r="C130" s="186"/>
      <c r="D130" s="186"/>
      <c r="E130" s="186"/>
      <c r="F130" s="186"/>
      <c r="G130" s="186"/>
      <c r="H130" s="29">
        <f>SUM(H125:H129)</f>
        <v>0</v>
      </c>
    </row>
    <row r="131" spans="1:9" ht="15.75" thickBot="1">
      <c r="A131" s="148" t="s">
        <v>50</v>
      </c>
      <c r="B131" s="185" t="s">
        <v>99</v>
      </c>
      <c r="C131" s="185"/>
      <c r="D131" s="185"/>
      <c r="E131" s="185"/>
      <c r="F131" s="185"/>
      <c r="G131" s="185"/>
      <c r="H131" s="30">
        <f>H119</f>
        <v>0</v>
      </c>
    </row>
    <row r="132" spans="1:9" ht="15" customHeight="1" thickBot="1">
      <c r="A132" s="196" t="s">
        <v>100</v>
      </c>
      <c r="B132" s="196"/>
      <c r="C132" s="196"/>
      <c r="D132" s="196"/>
      <c r="E132" s="196"/>
      <c r="F132" s="196"/>
      <c r="G132" s="196"/>
      <c r="H132" s="31">
        <f>SUM(H130:H131)</f>
        <v>0</v>
      </c>
    </row>
    <row r="133" spans="1:9">
      <c r="I133" s="149"/>
    </row>
  </sheetData>
  <dataConsolidate/>
  <mergeCells count="124">
    <mergeCell ref="A5:H5"/>
    <mergeCell ref="A6:H6"/>
    <mergeCell ref="B7:F7"/>
    <mergeCell ref="G7:H7"/>
    <mergeCell ref="B8:F8"/>
    <mergeCell ref="G8:H8"/>
    <mergeCell ref="A1:H1"/>
    <mergeCell ref="A3:H3"/>
    <mergeCell ref="A4:B4"/>
    <mergeCell ref="C4:D4"/>
    <mergeCell ref="E4:F4"/>
    <mergeCell ref="G4:H4"/>
    <mergeCell ref="A14:B16"/>
    <mergeCell ref="C14:E14"/>
    <mergeCell ref="F14:H14"/>
    <mergeCell ref="C15:E15"/>
    <mergeCell ref="F15:H15"/>
    <mergeCell ref="C16:E16"/>
    <mergeCell ref="F16:H16"/>
    <mergeCell ref="B9:F9"/>
    <mergeCell ref="G9:H9"/>
    <mergeCell ref="B10:F10"/>
    <mergeCell ref="G10:H10"/>
    <mergeCell ref="A13:B13"/>
    <mergeCell ref="C13:E13"/>
    <mergeCell ref="F13:H13"/>
    <mergeCell ref="B22:E22"/>
    <mergeCell ref="F22:H22"/>
    <mergeCell ref="B23:E23"/>
    <mergeCell ref="F23:H23"/>
    <mergeCell ref="A25:H25"/>
    <mergeCell ref="B27:G27"/>
    <mergeCell ref="A18:H18"/>
    <mergeCell ref="A19:H19"/>
    <mergeCell ref="B20:E20"/>
    <mergeCell ref="F20:H20"/>
    <mergeCell ref="B21:E21"/>
    <mergeCell ref="F21:H21"/>
    <mergeCell ref="B36:F36"/>
    <mergeCell ref="A37:G37"/>
    <mergeCell ref="B39:F39"/>
    <mergeCell ref="B40:F40"/>
    <mergeCell ref="B41:F41"/>
    <mergeCell ref="B42:F42"/>
    <mergeCell ref="B28:G28"/>
    <mergeCell ref="B29:G29"/>
    <mergeCell ref="A30:G30"/>
    <mergeCell ref="A32:H32"/>
    <mergeCell ref="B34:G34"/>
    <mergeCell ref="B35:F35"/>
    <mergeCell ref="B50:G50"/>
    <mergeCell ref="B51:G51"/>
    <mergeCell ref="B52:G52"/>
    <mergeCell ref="B53:G53"/>
    <mergeCell ref="B54:G54"/>
    <mergeCell ref="A55:G55"/>
    <mergeCell ref="B43:F43"/>
    <mergeCell ref="B44:F44"/>
    <mergeCell ref="B45:F45"/>
    <mergeCell ref="B46:F46"/>
    <mergeCell ref="B47:F47"/>
    <mergeCell ref="A48:F48"/>
    <mergeCell ref="B66:F66"/>
    <mergeCell ref="B67:F67"/>
    <mergeCell ref="A68:F68"/>
    <mergeCell ref="B70:F70"/>
    <mergeCell ref="B71:F71"/>
    <mergeCell ref="B72:F72"/>
    <mergeCell ref="A57:G57"/>
    <mergeCell ref="B58:G58"/>
    <mergeCell ref="B59:G59"/>
    <mergeCell ref="B60:G60"/>
    <mergeCell ref="A61:G61"/>
    <mergeCell ref="A63:H63"/>
    <mergeCell ref="B81:G81"/>
    <mergeCell ref="B82:G82"/>
    <mergeCell ref="A83:G83"/>
    <mergeCell ref="B87:F87"/>
    <mergeCell ref="B88:F88"/>
    <mergeCell ref="B89:F89"/>
    <mergeCell ref="A73:F73"/>
    <mergeCell ref="B75:F75"/>
    <mergeCell ref="B76:F76"/>
    <mergeCell ref="A77:F77"/>
    <mergeCell ref="A79:G79"/>
    <mergeCell ref="B80:G80"/>
    <mergeCell ref="B96:F96"/>
    <mergeCell ref="A97:F97"/>
    <mergeCell ref="A99:G99"/>
    <mergeCell ref="B100:G100"/>
    <mergeCell ref="A101:G101"/>
    <mergeCell ref="A102:H102"/>
    <mergeCell ref="B90:F90"/>
    <mergeCell ref="B91:F91"/>
    <mergeCell ref="B92:F92"/>
    <mergeCell ref="B93:F93"/>
    <mergeCell ref="B94:F94"/>
    <mergeCell ref="B95:F95"/>
    <mergeCell ref="A110:H110"/>
    <mergeCell ref="B112:F112"/>
    <mergeCell ref="B113:F113"/>
    <mergeCell ref="B114:F114"/>
    <mergeCell ref="A115:A117"/>
    <mergeCell ref="B115:F115"/>
    <mergeCell ref="B116:F116"/>
    <mergeCell ref="B117:F117"/>
    <mergeCell ref="A103:H103"/>
    <mergeCell ref="B105:G105"/>
    <mergeCell ref="B106:G106"/>
    <mergeCell ref="B107:G107"/>
    <mergeCell ref="A108:G108"/>
    <mergeCell ref="A109:H109"/>
    <mergeCell ref="B127:G127"/>
    <mergeCell ref="B128:G128"/>
    <mergeCell ref="B129:G129"/>
    <mergeCell ref="A130:G130"/>
    <mergeCell ref="B131:G131"/>
    <mergeCell ref="A132:G132"/>
    <mergeCell ref="B118:F118"/>
    <mergeCell ref="A119:F119"/>
    <mergeCell ref="A122:H122"/>
    <mergeCell ref="A124:G124"/>
    <mergeCell ref="B125:G125"/>
    <mergeCell ref="B126:G126"/>
  </mergeCells>
  <dataValidations count="7">
    <dataValidation allowBlank="1" showInputMessage="1" showErrorMessage="1" prompt="Prrencha somente se houver previsão legal para o pagamento, que deverá ser comprovada oportunamente." sqref="H29"/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="NÃO utilizar o sinal &quot;%&quot;" sqref="G113 G118"/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showGridLines="0" topLeftCell="A109" zoomScale="130" zoomScaleNormal="130" workbookViewId="0">
      <selection activeCell="F14" sqref="F14:H14"/>
    </sheetView>
  </sheetViews>
  <sheetFormatPr defaultRowHeight="15"/>
  <cols>
    <col min="1" max="1" width="8.7109375" style="82" customWidth="1"/>
    <col min="2" max="5" width="12.28515625" style="82" customWidth="1"/>
    <col min="6" max="6" width="13.42578125" style="82" customWidth="1"/>
    <col min="7" max="7" width="10.140625" style="82" customWidth="1"/>
    <col min="8" max="8" width="19.42578125" style="82" customWidth="1"/>
    <col min="9" max="9" width="10.5703125" style="82" customWidth="1"/>
    <col min="10" max="10" width="21.28515625" style="82" customWidth="1"/>
    <col min="11" max="11" width="21.140625" style="82" customWidth="1"/>
    <col min="12" max="1025" width="8.7109375" style="82" customWidth="1"/>
    <col min="1026" max="16384" width="9.140625" style="82"/>
  </cols>
  <sheetData>
    <row r="1" spans="1:14" ht="15.75" customHeight="1" thickBot="1">
      <c r="A1" s="235" t="s">
        <v>4</v>
      </c>
      <c r="B1" s="235"/>
      <c r="C1" s="235"/>
      <c r="D1" s="235"/>
      <c r="E1" s="235"/>
      <c r="F1" s="235"/>
      <c r="G1" s="235"/>
      <c r="H1" s="235"/>
    </row>
    <row r="3" spans="1:14">
      <c r="A3" s="225" t="s">
        <v>5</v>
      </c>
      <c r="B3" s="225"/>
      <c r="C3" s="225"/>
      <c r="D3" s="225"/>
      <c r="E3" s="225"/>
      <c r="F3" s="225"/>
      <c r="G3" s="225"/>
      <c r="H3" s="225"/>
    </row>
    <row r="4" spans="1:14">
      <c r="A4" s="236" t="s">
        <v>6</v>
      </c>
      <c r="B4" s="236"/>
      <c r="C4" s="237" t="str">
        <f>Informações_Básicas!C7</f>
        <v>893-13.2018.4.01.8013</v>
      </c>
      <c r="D4" s="237"/>
      <c r="E4" s="236" t="s">
        <v>7</v>
      </c>
      <c r="F4" s="236"/>
      <c r="G4" s="238"/>
      <c r="H4" s="238"/>
    </row>
    <row r="5" spans="1:14">
      <c r="A5" s="239"/>
      <c r="B5" s="239"/>
      <c r="C5" s="239"/>
      <c r="D5" s="239"/>
      <c r="E5" s="239"/>
      <c r="F5" s="239"/>
      <c r="G5" s="239"/>
      <c r="H5" s="239"/>
    </row>
    <row r="6" spans="1:14">
      <c r="A6" s="240" t="s">
        <v>8</v>
      </c>
      <c r="B6" s="240"/>
      <c r="C6" s="240"/>
      <c r="D6" s="240"/>
      <c r="E6" s="240"/>
      <c r="F6" s="240"/>
      <c r="G6" s="240"/>
      <c r="H6" s="240"/>
      <c r="M6" s="83"/>
      <c r="N6" s="83"/>
    </row>
    <row r="7" spans="1:14">
      <c r="A7" s="161" t="s">
        <v>9</v>
      </c>
      <c r="B7" s="229" t="s">
        <v>10</v>
      </c>
      <c r="C7" s="229"/>
      <c r="D7" s="229"/>
      <c r="E7" s="229"/>
      <c r="F7" s="229"/>
      <c r="G7" s="241"/>
      <c r="H7" s="241"/>
      <c r="K7" s="83"/>
    </row>
    <row r="8" spans="1:14">
      <c r="A8" s="161" t="s">
        <v>11</v>
      </c>
      <c r="B8" s="229" t="s">
        <v>12</v>
      </c>
      <c r="C8" s="229"/>
      <c r="D8" s="229"/>
      <c r="E8" s="229"/>
      <c r="F8" s="229"/>
      <c r="G8" s="230"/>
      <c r="H8" s="230"/>
    </row>
    <row r="9" spans="1:14">
      <c r="A9" s="161" t="s">
        <v>13</v>
      </c>
      <c r="B9" s="229" t="s">
        <v>14</v>
      </c>
      <c r="C9" s="229"/>
      <c r="D9" s="229"/>
      <c r="E9" s="229"/>
      <c r="F9" s="229"/>
      <c r="G9" s="231"/>
      <c r="H9" s="231"/>
    </row>
    <row r="10" spans="1:14">
      <c r="A10" s="161" t="s">
        <v>15</v>
      </c>
      <c r="B10" s="229" t="s">
        <v>16</v>
      </c>
      <c r="C10" s="229"/>
      <c r="D10" s="229"/>
      <c r="E10" s="229"/>
      <c r="F10" s="229"/>
      <c r="G10" s="219">
        <v>12</v>
      </c>
      <c r="H10" s="219"/>
    </row>
    <row r="11" spans="1:14">
      <c r="A11" s="85"/>
      <c r="B11" s="86"/>
      <c r="C11" s="86"/>
      <c r="D11" s="86"/>
      <c r="E11" s="86"/>
      <c r="F11" s="86"/>
      <c r="G11" s="86"/>
      <c r="H11" s="87"/>
    </row>
    <row r="12" spans="1:14">
      <c r="A12" s="88" t="s">
        <v>17</v>
      </c>
      <c r="B12" s="86"/>
      <c r="C12" s="86"/>
      <c r="D12" s="86"/>
      <c r="E12" s="86"/>
      <c r="F12" s="86"/>
      <c r="G12" s="86"/>
      <c r="H12" s="87"/>
    </row>
    <row r="13" spans="1:14" ht="29.25" customHeight="1">
      <c r="A13" s="232" t="s">
        <v>18</v>
      </c>
      <c r="B13" s="232"/>
      <c r="C13" s="233" t="s">
        <v>19</v>
      </c>
      <c r="D13" s="233"/>
      <c r="E13" s="233"/>
      <c r="F13" s="234" t="s">
        <v>20</v>
      </c>
      <c r="G13" s="234"/>
      <c r="H13" s="234"/>
      <c r="J13" s="89"/>
      <c r="K13" s="89"/>
    </row>
    <row r="14" spans="1:14">
      <c r="A14" s="225" t="s">
        <v>154</v>
      </c>
      <c r="B14" s="225"/>
      <c r="C14" s="219" t="s">
        <v>21</v>
      </c>
      <c r="D14" s="219"/>
      <c r="E14" s="219"/>
      <c r="F14" s="226">
        <v>3</v>
      </c>
      <c r="G14" s="226"/>
      <c r="H14" s="226"/>
    </row>
    <row r="15" spans="1:14">
      <c r="A15" s="225"/>
      <c r="B15" s="225"/>
      <c r="C15" s="219" t="s">
        <v>22</v>
      </c>
      <c r="D15" s="219"/>
      <c r="E15" s="219"/>
      <c r="F15" s="223" t="s">
        <v>155</v>
      </c>
      <c r="G15" s="223"/>
      <c r="H15" s="223"/>
    </row>
    <row r="16" spans="1:14">
      <c r="A16" s="225"/>
      <c r="B16" s="225"/>
      <c r="C16" s="219" t="s">
        <v>23</v>
      </c>
      <c r="D16" s="219"/>
      <c r="E16" s="219"/>
      <c r="F16" s="227"/>
      <c r="G16" s="227"/>
      <c r="H16" s="227"/>
    </row>
    <row r="17" spans="1:11">
      <c r="A17" s="85"/>
      <c r="B17" s="86"/>
      <c r="C17" s="86"/>
      <c r="D17" s="86"/>
      <c r="E17" s="86"/>
      <c r="F17" s="86"/>
      <c r="G17" s="86"/>
      <c r="H17" s="87"/>
    </row>
    <row r="18" spans="1:11">
      <c r="A18" s="228" t="s">
        <v>24</v>
      </c>
      <c r="B18" s="228"/>
      <c r="C18" s="228"/>
      <c r="D18" s="228"/>
      <c r="E18" s="228"/>
      <c r="F18" s="228"/>
      <c r="G18" s="228"/>
      <c r="H18" s="228"/>
    </row>
    <row r="19" spans="1:11">
      <c r="A19" s="225" t="s">
        <v>25</v>
      </c>
      <c r="B19" s="225"/>
      <c r="C19" s="225"/>
      <c r="D19" s="225"/>
      <c r="E19" s="225"/>
      <c r="F19" s="225"/>
      <c r="G19" s="225"/>
      <c r="H19" s="225"/>
      <c r="K19" s="90"/>
    </row>
    <row r="20" spans="1:11">
      <c r="A20" s="161">
        <v>1</v>
      </c>
      <c r="B20" s="218" t="s">
        <v>18</v>
      </c>
      <c r="C20" s="218"/>
      <c r="D20" s="218"/>
      <c r="E20" s="218"/>
      <c r="F20" s="219" t="str">
        <f>A14 &amp; F15</f>
        <v>Apoio Administrativo 40 h/semana</v>
      </c>
      <c r="G20" s="219"/>
      <c r="H20" s="219"/>
    </row>
    <row r="21" spans="1:11">
      <c r="A21" s="161">
        <v>2</v>
      </c>
      <c r="B21" s="218" t="s">
        <v>26</v>
      </c>
      <c r="C21" s="218"/>
      <c r="D21" s="218"/>
      <c r="E21" s="218"/>
      <c r="F21" s="220"/>
      <c r="G21" s="221"/>
      <c r="H21" s="222"/>
    </row>
    <row r="22" spans="1:11">
      <c r="A22" s="161">
        <v>3</v>
      </c>
      <c r="B22" s="218" t="s">
        <v>27</v>
      </c>
      <c r="C22" s="218"/>
      <c r="D22" s="218"/>
      <c r="E22" s="218"/>
      <c r="F22" s="223" t="s">
        <v>156</v>
      </c>
      <c r="G22" s="223"/>
      <c r="H22" s="223"/>
    </row>
    <row r="23" spans="1:11">
      <c r="A23" s="161">
        <v>4</v>
      </c>
      <c r="B23" s="218" t="s">
        <v>28</v>
      </c>
      <c r="C23" s="218"/>
      <c r="D23" s="218"/>
      <c r="E23" s="218"/>
      <c r="F23" s="224"/>
      <c r="G23" s="224"/>
      <c r="H23" s="224"/>
    </row>
    <row r="24" spans="1:11">
      <c r="A24" s="85"/>
      <c r="B24" s="86"/>
      <c r="C24" s="86"/>
      <c r="D24" s="86"/>
      <c r="E24" s="86"/>
      <c r="F24" s="86"/>
      <c r="G24" s="86"/>
      <c r="H24" s="87"/>
    </row>
    <row r="25" spans="1:11">
      <c r="A25" s="187" t="s">
        <v>29</v>
      </c>
      <c r="B25" s="187"/>
      <c r="C25" s="187"/>
      <c r="D25" s="187"/>
      <c r="E25" s="187"/>
      <c r="F25" s="187"/>
      <c r="G25" s="187"/>
      <c r="H25" s="187"/>
    </row>
    <row r="26" spans="1:11">
      <c r="A26" s="91"/>
      <c r="B26" s="86"/>
      <c r="C26" s="86"/>
      <c r="D26" s="86"/>
      <c r="E26" s="86"/>
      <c r="F26" s="86"/>
      <c r="G26" s="86"/>
      <c r="H26" s="87"/>
    </row>
    <row r="27" spans="1:11">
      <c r="A27" s="161">
        <v>1</v>
      </c>
      <c r="B27" s="215" t="s">
        <v>30</v>
      </c>
      <c r="C27" s="215"/>
      <c r="D27" s="215"/>
      <c r="E27" s="215"/>
      <c r="F27" s="215"/>
      <c r="G27" s="215"/>
      <c r="H27" s="161" t="s">
        <v>31</v>
      </c>
      <c r="J27" s="92"/>
    </row>
    <row r="28" spans="1:11">
      <c r="A28" s="93" t="s">
        <v>9</v>
      </c>
      <c r="B28" s="185" t="s">
        <v>32</v>
      </c>
      <c r="C28" s="185"/>
      <c r="D28" s="185"/>
      <c r="E28" s="185"/>
      <c r="F28" s="185"/>
      <c r="G28" s="185"/>
      <c r="H28" s="3">
        <f>F21</f>
        <v>0</v>
      </c>
      <c r="J28" s="92"/>
    </row>
    <row r="29" spans="1:11">
      <c r="A29" s="93" t="s">
        <v>11</v>
      </c>
      <c r="B29" s="185" t="s">
        <v>130</v>
      </c>
      <c r="C29" s="185"/>
      <c r="D29" s="185"/>
      <c r="E29" s="185"/>
      <c r="F29" s="185"/>
      <c r="G29" s="185"/>
      <c r="H29" s="158"/>
      <c r="I29" s="92"/>
      <c r="J29" s="92"/>
    </row>
    <row r="30" spans="1:11">
      <c r="A30" s="215" t="s">
        <v>33</v>
      </c>
      <c r="B30" s="215"/>
      <c r="C30" s="215"/>
      <c r="D30" s="215"/>
      <c r="E30" s="215"/>
      <c r="F30" s="215"/>
      <c r="G30" s="215"/>
      <c r="H30" s="4">
        <f>SUM(H28:H29)</f>
        <v>0</v>
      </c>
    </row>
    <row r="31" spans="1:11">
      <c r="A31" s="85"/>
      <c r="B31" s="86"/>
      <c r="C31" s="86"/>
      <c r="D31" s="86"/>
      <c r="E31" s="86"/>
      <c r="F31" s="86"/>
      <c r="G31" s="86"/>
      <c r="H31" s="87"/>
    </row>
    <row r="32" spans="1:11">
      <c r="A32" s="216" t="s">
        <v>34</v>
      </c>
      <c r="B32" s="216"/>
      <c r="C32" s="216"/>
      <c r="D32" s="216"/>
      <c r="E32" s="216"/>
      <c r="F32" s="216"/>
      <c r="G32" s="216"/>
      <c r="H32" s="216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97" t="s">
        <v>35</v>
      </c>
      <c r="B34" s="210" t="s">
        <v>36</v>
      </c>
      <c r="C34" s="210"/>
      <c r="D34" s="210"/>
      <c r="E34" s="210"/>
      <c r="F34" s="210"/>
      <c r="G34" s="210"/>
      <c r="H34" s="97" t="s">
        <v>31</v>
      </c>
    </row>
    <row r="35" spans="1:8">
      <c r="A35" s="98" t="s">
        <v>9</v>
      </c>
      <c r="B35" s="212" t="s">
        <v>37</v>
      </c>
      <c r="C35" s="212"/>
      <c r="D35" s="212"/>
      <c r="E35" s="212"/>
      <c r="F35" s="212"/>
      <c r="G35" s="99">
        <v>9.0899999999999995E-2</v>
      </c>
      <c r="H35" s="5">
        <f>H30*G35</f>
        <v>0</v>
      </c>
    </row>
    <row r="36" spans="1:8">
      <c r="A36" s="98" t="s">
        <v>11</v>
      </c>
      <c r="B36" s="217" t="s">
        <v>39</v>
      </c>
      <c r="C36" s="217"/>
      <c r="D36" s="217"/>
      <c r="E36" s="217"/>
      <c r="F36" s="217"/>
      <c r="G36" s="99">
        <v>3.0300000000000001E-2</v>
      </c>
      <c r="H36" s="5">
        <f>H30*G36</f>
        <v>0</v>
      </c>
    </row>
    <row r="37" spans="1:8">
      <c r="A37" s="210" t="s">
        <v>40</v>
      </c>
      <c r="B37" s="210"/>
      <c r="C37" s="210"/>
      <c r="D37" s="210"/>
      <c r="E37" s="210"/>
      <c r="F37" s="210"/>
      <c r="G37" s="210"/>
      <c r="H37" s="6">
        <f>SUM(H35:H36)</f>
        <v>0</v>
      </c>
    </row>
    <row r="38" spans="1:8">
      <c r="A38" s="94"/>
      <c r="B38" s="95"/>
      <c r="C38" s="95"/>
      <c r="D38" s="95"/>
      <c r="E38" s="95"/>
      <c r="F38" s="95"/>
      <c r="G38" s="95"/>
      <c r="H38" s="96"/>
    </row>
    <row r="39" spans="1:8">
      <c r="A39" s="97" t="s">
        <v>41</v>
      </c>
      <c r="B39" s="210" t="s">
        <v>42</v>
      </c>
      <c r="C39" s="210"/>
      <c r="D39" s="210"/>
      <c r="E39" s="210"/>
      <c r="F39" s="210"/>
      <c r="G39" s="97" t="s">
        <v>43</v>
      </c>
      <c r="H39" s="97" t="s">
        <v>31</v>
      </c>
    </row>
    <row r="40" spans="1:8">
      <c r="A40" s="98" t="s">
        <v>9</v>
      </c>
      <c r="B40" s="212" t="s">
        <v>44</v>
      </c>
      <c r="C40" s="212"/>
      <c r="D40" s="212"/>
      <c r="E40" s="212"/>
      <c r="F40" s="212"/>
      <c r="G40" s="7">
        <v>20</v>
      </c>
      <c r="H40" s="5">
        <f>($H$30+$H$37)*G40%</f>
        <v>0</v>
      </c>
    </row>
    <row r="41" spans="1:8">
      <c r="A41" s="98" t="s">
        <v>11</v>
      </c>
      <c r="B41" s="212" t="s">
        <v>45</v>
      </c>
      <c r="C41" s="212"/>
      <c r="D41" s="212"/>
      <c r="E41" s="212"/>
      <c r="F41" s="212"/>
      <c r="G41" s="8">
        <v>2.5</v>
      </c>
      <c r="H41" s="5">
        <f t="shared" ref="H41:H46" si="0">($H$30+$H$37)*G41%</f>
        <v>0</v>
      </c>
    </row>
    <row r="42" spans="1:8">
      <c r="A42" s="98" t="s">
        <v>13</v>
      </c>
      <c r="B42" s="212" t="s">
        <v>46</v>
      </c>
      <c r="C42" s="212"/>
      <c r="D42" s="212"/>
      <c r="E42" s="212"/>
      <c r="F42" s="212"/>
      <c r="G42" s="9">
        <v>3</v>
      </c>
      <c r="H42" s="5">
        <f t="shared" si="0"/>
        <v>0</v>
      </c>
    </row>
    <row r="43" spans="1:8">
      <c r="A43" s="98" t="s">
        <v>15</v>
      </c>
      <c r="B43" s="212" t="s">
        <v>47</v>
      </c>
      <c r="C43" s="212"/>
      <c r="D43" s="212"/>
      <c r="E43" s="212"/>
      <c r="F43" s="212"/>
      <c r="G43" s="8">
        <v>1.5</v>
      </c>
      <c r="H43" s="5">
        <f t="shared" si="0"/>
        <v>0</v>
      </c>
    </row>
    <row r="44" spans="1:8">
      <c r="A44" s="98" t="s">
        <v>48</v>
      </c>
      <c r="B44" s="212" t="s">
        <v>49</v>
      </c>
      <c r="C44" s="212"/>
      <c r="D44" s="212"/>
      <c r="E44" s="212"/>
      <c r="F44" s="212"/>
      <c r="G44" s="8">
        <v>1</v>
      </c>
      <c r="H44" s="5">
        <f t="shared" si="0"/>
        <v>0</v>
      </c>
    </row>
    <row r="45" spans="1:8">
      <c r="A45" s="98" t="s">
        <v>50</v>
      </c>
      <c r="B45" s="212" t="s">
        <v>51</v>
      </c>
      <c r="C45" s="212"/>
      <c r="D45" s="212"/>
      <c r="E45" s="212"/>
      <c r="F45" s="212"/>
      <c r="G45" s="8">
        <v>0.6</v>
      </c>
      <c r="H45" s="5">
        <f t="shared" si="0"/>
        <v>0</v>
      </c>
    </row>
    <row r="46" spans="1:8">
      <c r="A46" s="98" t="s">
        <v>52</v>
      </c>
      <c r="B46" s="212" t="s">
        <v>53</v>
      </c>
      <c r="C46" s="212"/>
      <c r="D46" s="212"/>
      <c r="E46" s="212"/>
      <c r="F46" s="212"/>
      <c r="G46" s="8">
        <v>0.2</v>
      </c>
      <c r="H46" s="5">
        <f t="shared" si="0"/>
        <v>0</v>
      </c>
    </row>
    <row r="47" spans="1:8">
      <c r="A47" s="98" t="s">
        <v>54</v>
      </c>
      <c r="B47" s="212" t="s">
        <v>55</v>
      </c>
      <c r="C47" s="212"/>
      <c r="D47" s="212"/>
      <c r="E47" s="212"/>
      <c r="F47" s="212"/>
      <c r="G47" s="8">
        <v>8</v>
      </c>
      <c r="H47" s="5">
        <f>($H$30+$H$37)*G47%</f>
        <v>0</v>
      </c>
    </row>
    <row r="48" spans="1:8">
      <c r="A48" s="210" t="s">
        <v>56</v>
      </c>
      <c r="B48" s="210"/>
      <c r="C48" s="210"/>
      <c r="D48" s="210"/>
      <c r="E48" s="210"/>
      <c r="F48" s="210"/>
      <c r="G48" s="100">
        <f>SUM(G40:G47)</f>
        <v>36.799999999999997</v>
      </c>
      <c r="H48" s="6">
        <f>SUM(H40:H47)</f>
        <v>0</v>
      </c>
    </row>
    <row r="49" spans="1:8">
      <c r="A49" s="94"/>
      <c r="B49" s="95"/>
      <c r="C49" s="95"/>
      <c r="D49" s="95"/>
      <c r="E49" s="95"/>
      <c r="F49" s="95"/>
      <c r="G49" s="95"/>
      <c r="H49" s="96"/>
    </row>
    <row r="50" spans="1:8">
      <c r="A50" s="97" t="s">
        <v>57</v>
      </c>
      <c r="B50" s="210" t="s">
        <v>58</v>
      </c>
      <c r="C50" s="210"/>
      <c r="D50" s="210"/>
      <c r="E50" s="210"/>
      <c r="F50" s="210"/>
      <c r="G50" s="210"/>
      <c r="H50" s="97" t="s">
        <v>31</v>
      </c>
    </row>
    <row r="51" spans="1:8">
      <c r="A51" s="98" t="s">
        <v>9</v>
      </c>
      <c r="B51" s="212" t="s">
        <v>59</v>
      </c>
      <c r="C51" s="212"/>
      <c r="D51" s="212"/>
      <c r="E51" s="212"/>
      <c r="F51" s="212"/>
      <c r="G51" s="212"/>
      <c r="H51" s="5">
        <f>IF(Informações_Básicas!C12=0, 0,Informações_Básicas!$C$14-($H$28*6%))</f>
        <v>0</v>
      </c>
    </row>
    <row r="52" spans="1:8">
      <c r="A52" s="98" t="s">
        <v>11</v>
      </c>
      <c r="B52" s="212" t="s">
        <v>151</v>
      </c>
      <c r="C52" s="212"/>
      <c r="D52" s="212"/>
      <c r="E52" s="212"/>
      <c r="F52" s="212"/>
      <c r="G52" s="212"/>
      <c r="H52" s="5">
        <f>(Informações_Básicas!$C$9*22)-(Informações_Básicas!$C$10*22)</f>
        <v>0</v>
      </c>
    </row>
    <row r="53" spans="1:8">
      <c r="A53" s="98" t="s">
        <v>13</v>
      </c>
      <c r="B53" s="209" t="s">
        <v>60</v>
      </c>
      <c r="C53" s="209"/>
      <c r="D53" s="209"/>
      <c r="E53" s="209"/>
      <c r="F53" s="209"/>
      <c r="G53" s="209"/>
      <c r="H53" s="150"/>
    </row>
    <row r="54" spans="1:8">
      <c r="A54" s="98" t="s">
        <v>15</v>
      </c>
      <c r="B54" s="209" t="s">
        <v>132</v>
      </c>
      <c r="C54" s="209"/>
      <c r="D54" s="209"/>
      <c r="E54" s="209"/>
      <c r="F54" s="209"/>
      <c r="G54" s="209"/>
      <c r="H54" s="150"/>
    </row>
    <row r="55" spans="1:8">
      <c r="A55" s="210" t="s">
        <v>61</v>
      </c>
      <c r="B55" s="210"/>
      <c r="C55" s="210"/>
      <c r="D55" s="210"/>
      <c r="E55" s="210"/>
      <c r="F55" s="210"/>
      <c r="G55" s="210"/>
      <c r="H55" s="6">
        <f>SUM(H51:H54)</f>
        <v>0</v>
      </c>
    </row>
    <row r="56" spans="1:8" ht="15.75" thickBot="1">
      <c r="A56" s="85"/>
      <c r="B56" s="86"/>
      <c r="C56" s="86"/>
      <c r="D56" s="86"/>
      <c r="E56" s="86"/>
      <c r="F56" s="86"/>
      <c r="G56" s="86"/>
      <c r="H56" s="87"/>
    </row>
    <row r="57" spans="1:8">
      <c r="A57" s="211" t="s">
        <v>62</v>
      </c>
      <c r="B57" s="211"/>
      <c r="C57" s="211"/>
      <c r="D57" s="211"/>
      <c r="E57" s="211"/>
      <c r="F57" s="211"/>
      <c r="G57" s="211"/>
      <c r="H57" s="97" t="s">
        <v>31</v>
      </c>
    </row>
    <row r="58" spans="1:8" ht="15.75" customHeight="1">
      <c r="A58" s="101" t="s">
        <v>35</v>
      </c>
      <c r="B58" s="212" t="s">
        <v>36</v>
      </c>
      <c r="C58" s="212"/>
      <c r="D58" s="212"/>
      <c r="E58" s="212"/>
      <c r="F58" s="212"/>
      <c r="G58" s="212"/>
      <c r="H58" s="10">
        <f>H37</f>
        <v>0</v>
      </c>
    </row>
    <row r="59" spans="1:8">
      <c r="A59" s="101" t="s">
        <v>41</v>
      </c>
      <c r="B59" s="212" t="s">
        <v>42</v>
      </c>
      <c r="C59" s="212"/>
      <c r="D59" s="212"/>
      <c r="E59" s="212"/>
      <c r="F59" s="212"/>
      <c r="G59" s="212"/>
      <c r="H59" s="10">
        <f>H48</f>
        <v>0</v>
      </c>
    </row>
    <row r="60" spans="1:8">
      <c r="A60" s="101" t="s">
        <v>57</v>
      </c>
      <c r="B60" s="212" t="s">
        <v>58</v>
      </c>
      <c r="C60" s="212"/>
      <c r="D60" s="212"/>
      <c r="E60" s="212"/>
      <c r="F60" s="212"/>
      <c r="G60" s="212"/>
      <c r="H60" s="10">
        <f>H55</f>
        <v>0</v>
      </c>
    </row>
    <row r="61" spans="1:8" ht="15.75" thickBot="1">
      <c r="A61" s="213" t="s">
        <v>63</v>
      </c>
      <c r="B61" s="213"/>
      <c r="C61" s="213"/>
      <c r="D61" s="213"/>
      <c r="E61" s="213"/>
      <c r="F61" s="213"/>
      <c r="G61" s="213"/>
      <c r="H61" s="11">
        <f>SUM(H58:H60)</f>
        <v>0</v>
      </c>
    </row>
    <row r="62" spans="1:8">
      <c r="A62" s="85"/>
      <c r="B62" s="86"/>
      <c r="C62" s="86"/>
      <c r="D62" s="86"/>
      <c r="E62" s="86"/>
      <c r="F62" s="86"/>
      <c r="G62" s="86"/>
      <c r="H62" s="87"/>
    </row>
    <row r="63" spans="1:8">
      <c r="A63" s="214" t="s">
        <v>64</v>
      </c>
      <c r="B63" s="214"/>
      <c r="C63" s="214"/>
      <c r="D63" s="214"/>
      <c r="E63" s="214"/>
      <c r="F63" s="214"/>
      <c r="G63" s="214"/>
      <c r="H63" s="214"/>
    </row>
    <row r="64" spans="1:8">
      <c r="A64" s="102"/>
      <c r="B64" s="103"/>
      <c r="C64" s="103"/>
      <c r="D64" s="103"/>
      <c r="E64" s="103"/>
      <c r="F64" s="103"/>
      <c r="G64" s="103"/>
      <c r="H64" s="104"/>
    </row>
    <row r="65" spans="1:10">
      <c r="A65" s="105" t="s">
        <v>65</v>
      </c>
      <c r="B65" s="106" t="s">
        <v>66</v>
      </c>
      <c r="C65" s="107"/>
      <c r="D65" s="107"/>
      <c r="E65" s="107"/>
      <c r="F65" s="107"/>
      <c r="G65" s="105" t="s">
        <v>43</v>
      </c>
      <c r="H65" s="105" t="s">
        <v>31</v>
      </c>
    </row>
    <row r="66" spans="1:10">
      <c r="A66" s="108" t="s">
        <v>9</v>
      </c>
      <c r="B66" s="208" t="s">
        <v>144</v>
      </c>
      <c r="C66" s="208"/>
      <c r="D66" s="208"/>
      <c r="E66" s="208"/>
      <c r="F66" s="208"/>
      <c r="G66" s="109">
        <f>(0.05*(1/12))*100</f>
        <v>0.41666666666666669</v>
      </c>
      <c r="H66" s="12">
        <f>(H30+H47)*G66%</f>
        <v>0</v>
      </c>
      <c r="I66" s="110"/>
    </row>
    <row r="67" spans="1:10">
      <c r="A67" s="108" t="s">
        <v>11</v>
      </c>
      <c r="B67" s="205" t="s">
        <v>133</v>
      </c>
      <c r="C67" s="205"/>
      <c r="D67" s="205"/>
      <c r="E67" s="205"/>
      <c r="F67" s="205"/>
      <c r="G67" s="109">
        <f>((0.08*0.5)*0.9)*((1+5/56+5/56+5/168))*100</f>
        <v>4.3499999999999996</v>
      </c>
      <c r="H67" s="12">
        <f>H30*G67%</f>
        <v>0</v>
      </c>
    </row>
    <row r="68" spans="1:10">
      <c r="A68" s="206" t="s">
        <v>68</v>
      </c>
      <c r="B68" s="206"/>
      <c r="C68" s="206"/>
      <c r="D68" s="206"/>
      <c r="E68" s="206"/>
      <c r="F68" s="206"/>
      <c r="G68" s="105"/>
      <c r="H68" s="13">
        <f>SUM(H66:H67)</f>
        <v>0</v>
      </c>
    </row>
    <row r="69" spans="1:10">
      <c r="A69" s="85"/>
      <c r="B69" s="86"/>
      <c r="C69" s="86"/>
      <c r="D69" s="86"/>
      <c r="E69" s="86"/>
      <c r="F69" s="86"/>
      <c r="G69" s="111"/>
      <c r="H69" s="87"/>
    </row>
    <row r="70" spans="1:10">
      <c r="A70" s="105" t="s">
        <v>69</v>
      </c>
      <c r="B70" s="207" t="s">
        <v>70</v>
      </c>
      <c r="C70" s="207"/>
      <c r="D70" s="207"/>
      <c r="E70" s="207"/>
      <c r="F70" s="207"/>
      <c r="G70" s="105" t="s">
        <v>43</v>
      </c>
      <c r="H70" s="105" t="s">
        <v>31</v>
      </c>
    </row>
    <row r="71" spans="1:10">
      <c r="A71" s="108" t="s">
        <v>9</v>
      </c>
      <c r="B71" s="208" t="s">
        <v>134</v>
      </c>
      <c r="C71" s="208"/>
      <c r="D71" s="208"/>
      <c r="E71" s="208"/>
      <c r="F71" s="208"/>
      <c r="G71" s="109">
        <f>(((100/30)*7))/12</f>
        <v>1.9444444444444446</v>
      </c>
      <c r="H71" s="12">
        <f>(((H30+H61)*G71%))</f>
        <v>0</v>
      </c>
    </row>
    <row r="72" spans="1:10">
      <c r="A72" s="108" t="s">
        <v>11</v>
      </c>
      <c r="B72" s="205" t="s">
        <v>135</v>
      </c>
      <c r="C72" s="205"/>
      <c r="D72" s="205"/>
      <c r="E72" s="205"/>
      <c r="F72" s="205"/>
      <c r="G72" s="112">
        <f>((1*50%*8%*1.94%)*100)</f>
        <v>7.7600000000000002E-2</v>
      </c>
      <c r="H72" s="12">
        <f>H47*G72%</f>
        <v>0</v>
      </c>
    </row>
    <row r="73" spans="1:10">
      <c r="A73" s="206" t="s">
        <v>71</v>
      </c>
      <c r="B73" s="206"/>
      <c r="C73" s="206"/>
      <c r="D73" s="206"/>
      <c r="E73" s="206"/>
      <c r="F73" s="206"/>
      <c r="G73" s="105"/>
      <c r="H73" s="13">
        <f>SUM(H71:H72)</f>
        <v>0</v>
      </c>
    </row>
    <row r="74" spans="1:10">
      <c r="A74" s="85"/>
      <c r="B74" s="86"/>
      <c r="C74" s="86"/>
      <c r="D74" s="86"/>
      <c r="E74" s="86"/>
      <c r="F74" s="86"/>
      <c r="G74" s="111"/>
      <c r="H74" s="87"/>
    </row>
    <row r="75" spans="1:10">
      <c r="A75" s="105" t="s">
        <v>72</v>
      </c>
      <c r="B75" s="207" t="s">
        <v>73</v>
      </c>
      <c r="C75" s="207"/>
      <c r="D75" s="207"/>
      <c r="E75" s="207"/>
      <c r="F75" s="207"/>
      <c r="G75" s="105" t="s">
        <v>43</v>
      </c>
      <c r="H75" s="105" t="s">
        <v>31</v>
      </c>
    </row>
    <row r="76" spans="1:10">
      <c r="A76" s="108" t="s">
        <v>9</v>
      </c>
      <c r="B76" s="208" t="s">
        <v>136</v>
      </c>
      <c r="C76" s="208"/>
      <c r="D76" s="208"/>
      <c r="E76" s="208"/>
      <c r="F76" s="208"/>
      <c r="G76" s="108"/>
      <c r="H76" s="12">
        <f>H58*-1</f>
        <v>0</v>
      </c>
    </row>
    <row r="77" spans="1:10">
      <c r="A77" s="206" t="s">
        <v>74</v>
      </c>
      <c r="B77" s="206"/>
      <c r="C77" s="206"/>
      <c r="D77" s="206"/>
      <c r="E77" s="206"/>
      <c r="F77" s="206"/>
      <c r="G77" s="113">
        <v>2.0799999999999999E-2</v>
      </c>
      <c r="H77" s="13">
        <f>H76*G77</f>
        <v>0</v>
      </c>
    </row>
    <row r="78" spans="1:10" ht="15.75" thickBot="1">
      <c r="A78" s="85"/>
      <c r="B78" s="86"/>
      <c r="C78" s="86"/>
      <c r="D78" s="86"/>
      <c r="E78" s="86"/>
      <c r="F78" s="86"/>
      <c r="G78" s="86"/>
      <c r="H78" s="87"/>
    </row>
    <row r="79" spans="1:10">
      <c r="A79" s="202" t="s">
        <v>75</v>
      </c>
      <c r="B79" s="202"/>
      <c r="C79" s="202"/>
      <c r="D79" s="202"/>
      <c r="E79" s="202"/>
      <c r="F79" s="202"/>
      <c r="G79" s="202"/>
      <c r="H79" s="105" t="s">
        <v>31</v>
      </c>
      <c r="I79" s="83"/>
      <c r="J79" s="83"/>
    </row>
    <row r="80" spans="1:10" ht="15.75" customHeight="1">
      <c r="A80" s="114" t="s">
        <v>65</v>
      </c>
      <c r="B80" s="203" t="str">
        <f>B65</f>
        <v>Aviso Prévio Indenizado</v>
      </c>
      <c r="C80" s="203"/>
      <c r="D80" s="203"/>
      <c r="E80" s="203"/>
      <c r="F80" s="203"/>
      <c r="G80" s="203"/>
      <c r="H80" s="14">
        <f>H68</f>
        <v>0</v>
      </c>
    </row>
    <row r="81" spans="1:9">
      <c r="A81" s="114" t="str">
        <f>A70</f>
        <v>3.2</v>
      </c>
      <c r="B81" s="203" t="str">
        <f>B70</f>
        <v>Aviso Prévio Trabalhado</v>
      </c>
      <c r="C81" s="203"/>
      <c r="D81" s="203"/>
      <c r="E81" s="203"/>
      <c r="F81" s="203"/>
      <c r="G81" s="203"/>
      <c r="H81" s="14">
        <f>H73</f>
        <v>0</v>
      </c>
    </row>
    <row r="82" spans="1:9">
      <c r="A82" s="114" t="str">
        <f>A75</f>
        <v>3.3</v>
      </c>
      <c r="B82" s="203" t="str">
        <f>B75</f>
        <v>Demissão por Justa Causa</v>
      </c>
      <c r="C82" s="203"/>
      <c r="D82" s="203"/>
      <c r="E82" s="203"/>
      <c r="F82" s="203"/>
      <c r="G82" s="203"/>
      <c r="H82" s="14">
        <f>H77</f>
        <v>0</v>
      </c>
    </row>
    <row r="83" spans="1:9" ht="15.75" thickBot="1">
      <c r="A83" s="204" t="s">
        <v>63</v>
      </c>
      <c r="B83" s="204"/>
      <c r="C83" s="204"/>
      <c r="D83" s="204"/>
      <c r="E83" s="204"/>
      <c r="F83" s="204"/>
      <c r="G83" s="204"/>
      <c r="H83" s="15">
        <f>SUM(H80:H82)</f>
        <v>0</v>
      </c>
    </row>
    <row r="84" spans="1:9">
      <c r="A84" s="115"/>
      <c r="B84" s="116"/>
      <c r="C84" s="116"/>
      <c r="D84" s="116"/>
      <c r="E84" s="116"/>
      <c r="F84" s="116"/>
      <c r="G84" s="116"/>
      <c r="H84" s="117"/>
    </row>
    <row r="85" spans="1:9">
      <c r="A85" s="118" t="s">
        <v>76</v>
      </c>
      <c r="B85" s="119"/>
      <c r="C85" s="119"/>
      <c r="D85" s="119"/>
      <c r="E85" s="119"/>
      <c r="F85" s="119"/>
      <c r="G85" s="119"/>
      <c r="H85" s="120"/>
    </row>
    <row r="86" spans="1:9">
      <c r="A86" s="121"/>
      <c r="B86" s="122"/>
      <c r="C86" s="122"/>
      <c r="D86" s="122"/>
      <c r="E86" s="122"/>
      <c r="F86" s="122"/>
      <c r="G86" s="122"/>
      <c r="H86" s="123"/>
    </row>
    <row r="87" spans="1:9">
      <c r="A87" s="124" t="s">
        <v>77</v>
      </c>
      <c r="B87" s="192" t="s">
        <v>78</v>
      </c>
      <c r="C87" s="192"/>
      <c r="D87" s="192"/>
      <c r="E87" s="192"/>
      <c r="F87" s="192"/>
      <c r="G87" s="124" t="s">
        <v>79</v>
      </c>
      <c r="H87" s="125" t="s">
        <v>31</v>
      </c>
    </row>
    <row r="88" spans="1:9" s="128" customFormat="1">
      <c r="A88" s="126" t="s">
        <v>9</v>
      </c>
      <c r="B88" s="194" t="s">
        <v>38</v>
      </c>
      <c r="C88" s="194"/>
      <c r="D88" s="194"/>
      <c r="E88" s="194"/>
      <c r="F88" s="194"/>
      <c r="G88" s="17">
        <v>9.09</v>
      </c>
      <c r="H88" s="16">
        <f>$H$30*G88%</f>
        <v>0</v>
      </c>
      <c r="I88" s="127"/>
    </row>
    <row r="89" spans="1:9">
      <c r="A89" s="126" t="s">
        <v>11</v>
      </c>
      <c r="B89" s="194" t="s">
        <v>80</v>
      </c>
      <c r="C89" s="194"/>
      <c r="D89" s="194"/>
      <c r="E89" s="194"/>
      <c r="F89" s="194"/>
      <c r="G89" s="17">
        <v>1.66</v>
      </c>
      <c r="H89" s="16">
        <f t="shared" ref="H89:H94" si="1">$F$21*G89%</f>
        <v>0</v>
      </c>
    </row>
    <row r="90" spans="1:9">
      <c r="A90" s="126" t="s">
        <v>13</v>
      </c>
      <c r="B90" s="194" t="s">
        <v>137</v>
      </c>
      <c r="C90" s="194"/>
      <c r="D90" s="194"/>
      <c r="E90" s="194"/>
      <c r="F90" s="194"/>
      <c r="G90" s="17">
        <v>0.02</v>
      </c>
      <c r="H90" s="16">
        <f t="shared" si="1"/>
        <v>0</v>
      </c>
    </row>
    <row r="91" spans="1:9">
      <c r="A91" s="126" t="s">
        <v>15</v>
      </c>
      <c r="B91" s="194" t="s">
        <v>78</v>
      </c>
      <c r="C91" s="194"/>
      <c r="D91" s="194"/>
      <c r="E91" s="194"/>
      <c r="F91" s="194"/>
      <c r="G91" s="17">
        <v>0.82</v>
      </c>
      <c r="H91" s="16">
        <f t="shared" si="1"/>
        <v>0</v>
      </c>
    </row>
    <row r="92" spans="1:9">
      <c r="A92" s="126" t="s">
        <v>48</v>
      </c>
      <c r="B92" s="194" t="s">
        <v>138</v>
      </c>
      <c r="C92" s="194"/>
      <c r="D92" s="194"/>
      <c r="E92" s="194"/>
      <c r="F92" s="194"/>
      <c r="G92" s="17">
        <v>0.03</v>
      </c>
      <c r="H92" s="16">
        <f t="shared" si="1"/>
        <v>0</v>
      </c>
    </row>
    <row r="93" spans="1:9">
      <c r="A93" s="126" t="s">
        <v>50</v>
      </c>
      <c r="B93" s="201" t="s">
        <v>139</v>
      </c>
      <c r="C93" s="201"/>
      <c r="D93" s="201"/>
      <c r="E93" s="201"/>
      <c r="F93" s="201"/>
      <c r="G93" s="151">
        <v>0</v>
      </c>
      <c r="H93" s="152">
        <f t="shared" si="1"/>
        <v>0</v>
      </c>
    </row>
    <row r="94" spans="1:9">
      <c r="A94" s="126" t="s">
        <v>52</v>
      </c>
      <c r="B94" s="201" t="s">
        <v>139</v>
      </c>
      <c r="C94" s="201"/>
      <c r="D94" s="201"/>
      <c r="E94" s="201"/>
      <c r="F94" s="201"/>
      <c r="G94" s="151">
        <v>0</v>
      </c>
      <c r="H94" s="152">
        <f t="shared" si="1"/>
        <v>0</v>
      </c>
    </row>
    <row r="95" spans="1:9">
      <c r="A95" s="126"/>
      <c r="B95" s="181" t="s">
        <v>67</v>
      </c>
      <c r="C95" s="182"/>
      <c r="D95" s="182"/>
      <c r="E95" s="182"/>
      <c r="F95" s="183"/>
      <c r="G95" s="17">
        <f>SUM(G88:G94)</f>
        <v>11.62</v>
      </c>
      <c r="H95" s="16">
        <f>SUM(H88:H94)</f>
        <v>0</v>
      </c>
      <c r="I95" s="92"/>
    </row>
    <row r="96" spans="1:9">
      <c r="A96" s="126" t="s">
        <v>52</v>
      </c>
      <c r="B96" s="181" t="s">
        <v>140</v>
      </c>
      <c r="C96" s="182"/>
      <c r="D96" s="182"/>
      <c r="E96" s="182"/>
      <c r="F96" s="183"/>
      <c r="G96" s="80">
        <f>G95*G48%</f>
        <v>4.27616</v>
      </c>
      <c r="H96" s="16">
        <f>H95*G96%</f>
        <v>0</v>
      </c>
    </row>
    <row r="97" spans="1:10">
      <c r="A97" s="192" t="s">
        <v>82</v>
      </c>
      <c r="B97" s="192"/>
      <c r="C97" s="192"/>
      <c r="D97" s="192"/>
      <c r="E97" s="192"/>
      <c r="F97" s="192"/>
      <c r="G97" s="129"/>
      <c r="H97" s="18">
        <f>SUM(H95:H96)</f>
        <v>0</v>
      </c>
    </row>
    <row r="98" spans="1:10" ht="15.75" thickBot="1">
      <c r="A98" s="85"/>
      <c r="B98" s="86"/>
      <c r="C98" s="86"/>
      <c r="D98" s="86"/>
      <c r="E98" s="86"/>
      <c r="F98" s="86"/>
      <c r="G98" s="86"/>
      <c r="H98" s="87"/>
    </row>
    <row r="99" spans="1:10">
      <c r="A99" s="193" t="s">
        <v>83</v>
      </c>
      <c r="B99" s="193"/>
      <c r="C99" s="193"/>
      <c r="D99" s="193"/>
      <c r="E99" s="193"/>
      <c r="F99" s="193"/>
      <c r="G99" s="193"/>
      <c r="H99" s="124" t="s">
        <v>31</v>
      </c>
    </row>
    <row r="100" spans="1:10" ht="15.75" customHeight="1">
      <c r="A100" s="130" t="s">
        <v>77</v>
      </c>
      <c r="B100" s="194" t="str">
        <f>B87</f>
        <v>Ausências Legais</v>
      </c>
      <c r="C100" s="194"/>
      <c r="D100" s="194"/>
      <c r="E100" s="194"/>
      <c r="F100" s="194"/>
      <c r="G100" s="194"/>
      <c r="H100" s="19">
        <f>H97</f>
        <v>0</v>
      </c>
    </row>
    <row r="101" spans="1:10" ht="15.75" thickBot="1">
      <c r="A101" s="195" t="s">
        <v>63</v>
      </c>
      <c r="B101" s="195"/>
      <c r="C101" s="195"/>
      <c r="D101" s="195"/>
      <c r="E101" s="195"/>
      <c r="F101" s="195"/>
      <c r="G101" s="195"/>
      <c r="H101" s="20">
        <f>SUM(H100:H100)</f>
        <v>0</v>
      </c>
    </row>
    <row r="102" spans="1:10">
      <c r="A102" s="187"/>
      <c r="B102" s="187"/>
      <c r="C102" s="187"/>
      <c r="D102" s="187"/>
      <c r="E102" s="187"/>
      <c r="F102" s="187"/>
      <c r="G102" s="187"/>
      <c r="H102" s="187"/>
    </row>
    <row r="103" spans="1:10">
      <c r="A103" s="188" t="s">
        <v>84</v>
      </c>
      <c r="B103" s="188"/>
      <c r="C103" s="188"/>
      <c r="D103" s="188"/>
      <c r="E103" s="188"/>
      <c r="F103" s="188"/>
      <c r="G103" s="188"/>
      <c r="H103" s="188"/>
    </row>
    <row r="104" spans="1:10">
      <c r="A104" s="131"/>
      <c r="B104" s="132"/>
      <c r="C104" s="132"/>
      <c r="D104" s="132"/>
      <c r="E104" s="132"/>
      <c r="F104" s="132"/>
      <c r="G104" s="132"/>
      <c r="H104" s="133"/>
    </row>
    <row r="105" spans="1:10">
      <c r="A105" s="134">
        <v>5</v>
      </c>
      <c r="B105" s="189" t="s">
        <v>85</v>
      </c>
      <c r="C105" s="189"/>
      <c r="D105" s="189"/>
      <c r="E105" s="189"/>
      <c r="F105" s="189"/>
      <c r="G105" s="189"/>
      <c r="H105" s="134" t="s">
        <v>31</v>
      </c>
    </row>
    <row r="106" spans="1:10">
      <c r="A106" s="135" t="s">
        <v>9</v>
      </c>
      <c r="B106" s="190" t="s">
        <v>86</v>
      </c>
      <c r="C106" s="190"/>
      <c r="D106" s="190"/>
      <c r="E106" s="190"/>
      <c r="F106" s="190"/>
      <c r="G106" s="190"/>
      <c r="H106" s="172">
        <f>Uniformes!E10</f>
        <v>0</v>
      </c>
      <c r="J106" s="92"/>
    </row>
    <row r="107" spans="1:10">
      <c r="A107" s="135" t="s">
        <v>11</v>
      </c>
      <c r="B107" s="190" t="s">
        <v>141</v>
      </c>
      <c r="C107" s="190"/>
      <c r="D107" s="190"/>
      <c r="E107" s="190"/>
      <c r="F107" s="190"/>
      <c r="G107" s="190"/>
      <c r="H107" s="153"/>
      <c r="J107" s="92"/>
    </row>
    <row r="108" spans="1:10">
      <c r="A108" s="189" t="s">
        <v>33</v>
      </c>
      <c r="B108" s="189"/>
      <c r="C108" s="189"/>
      <c r="D108" s="189"/>
      <c r="E108" s="189"/>
      <c r="F108" s="189"/>
      <c r="G108" s="189"/>
      <c r="H108" s="21">
        <f>SUM(H106:H107)</f>
        <v>0</v>
      </c>
      <c r="J108" s="92"/>
    </row>
    <row r="109" spans="1:10">
      <c r="A109" s="187"/>
      <c r="B109" s="187"/>
      <c r="C109" s="187"/>
      <c r="D109" s="187"/>
      <c r="E109" s="187"/>
      <c r="F109" s="187"/>
      <c r="G109" s="187"/>
      <c r="H109" s="187"/>
    </row>
    <row r="110" spans="1:10">
      <c r="A110" s="187" t="s">
        <v>87</v>
      </c>
      <c r="B110" s="187"/>
      <c r="C110" s="187"/>
      <c r="D110" s="187"/>
      <c r="E110" s="187"/>
      <c r="F110" s="187"/>
      <c r="G110" s="187"/>
      <c r="H110" s="187"/>
    </row>
    <row r="111" spans="1:10">
      <c r="A111" s="136"/>
      <c r="B111" s="137"/>
      <c r="C111" s="137"/>
      <c r="D111" s="137"/>
      <c r="E111" s="137"/>
      <c r="F111" s="137"/>
      <c r="G111" s="137"/>
      <c r="H111" s="138"/>
    </row>
    <row r="112" spans="1:10">
      <c r="A112" s="139">
        <v>6</v>
      </c>
      <c r="B112" s="191" t="s">
        <v>88</v>
      </c>
      <c r="C112" s="191"/>
      <c r="D112" s="191"/>
      <c r="E112" s="191"/>
      <c r="F112" s="191"/>
      <c r="G112" s="139" t="s">
        <v>43</v>
      </c>
      <c r="H112" s="140" t="s">
        <v>31</v>
      </c>
    </row>
    <row r="113" spans="1:11">
      <c r="A113" s="141" t="s">
        <v>9</v>
      </c>
      <c r="B113" s="184" t="s">
        <v>89</v>
      </c>
      <c r="C113" s="184"/>
      <c r="D113" s="184"/>
      <c r="E113" s="184"/>
      <c r="F113" s="184"/>
      <c r="G113" s="22"/>
      <c r="H113" s="23">
        <f>($H$119*G113)/($G$118+$G$114+$G$113)</f>
        <v>0</v>
      </c>
      <c r="J113" s="110"/>
    </row>
    <row r="114" spans="1:11">
      <c r="A114" s="141" t="s">
        <v>11</v>
      </c>
      <c r="B114" s="184" t="s">
        <v>90</v>
      </c>
      <c r="C114" s="184"/>
      <c r="D114" s="184"/>
      <c r="E114" s="184"/>
      <c r="F114" s="184"/>
      <c r="G114" s="24">
        <f>G115+G116+G117</f>
        <v>8.65</v>
      </c>
      <c r="H114" s="23">
        <f>($H$119*G114)/($G$118+$G$114+$G$113)</f>
        <v>0</v>
      </c>
      <c r="J114" s="110"/>
    </row>
    <row r="115" spans="1:11">
      <c r="A115" s="197"/>
      <c r="B115" s="198" t="s">
        <v>91</v>
      </c>
      <c r="C115" s="198"/>
      <c r="D115" s="198"/>
      <c r="E115" s="198"/>
      <c r="F115" s="198"/>
      <c r="G115" s="25">
        <v>0.65</v>
      </c>
      <c r="H115" s="26">
        <f>($H$114*G115)/$G$114</f>
        <v>0</v>
      </c>
      <c r="J115" s="110"/>
      <c r="K115" s="142"/>
    </row>
    <row r="116" spans="1:11" s="144" customFormat="1">
      <c r="A116" s="197"/>
      <c r="B116" s="198" t="s">
        <v>92</v>
      </c>
      <c r="C116" s="198"/>
      <c r="D116" s="198"/>
      <c r="E116" s="198"/>
      <c r="F116" s="198"/>
      <c r="G116" s="25">
        <v>3</v>
      </c>
      <c r="H116" s="26">
        <f>($H$114*G116)/$G$114</f>
        <v>0</v>
      </c>
      <c r="I116" s="143"/>
      <c r="J116" s="110"/>
    </row>
    <row r="117" spans="1:11" s="144" customFormat="1">
      <c r="A117" s="197"/>
      <c r="B117" s="198" t="s">
        <v>93</v>
      </c>
      <c r="C117" s="198"/>
      <c r="D117" s="198"/>
      <c r="E117" s="198"/>
      <c r="F117" s="198"/>
      <c r="G117" s="25">
        <v>5</v>
      </c>
      <c r="H117" s="26">
        <f>($H$114*G117)/$G$114</f>
        <v>0</v>
      </c>
      <c r="J117" s="110"/>
    </row>
    <row r="118" spans="1:11" s="144" customFormat="1">
      <c r="A118" s="141" t="s">
        <v>13</v>
      </c>
      <c r="B118" s="184" t="s">
        <v>94</v>
      </c>
      <c r="C118" s="184"/>
      <c r="D118" s="184"/>
      <c r="E118" s="184"/>
      <c r="F118" s="184"/>
      <c r="G118" s="22"/>
      <c r="H118" s="23">
        <f>($H$119*G118)/($G$118+$G$114+$G$113)</f>
        <v>0</v>
      </c>
      <c r="J118" s="110"/>
    </row>
    <row r="119" spans="1:11">
      <c r="A119" s="191" t="s">
        <v>95</v>
      </c>
      <c r="B119" s="191"/>
      <c r="C119" s="191"/>
      <c r="D119" s="191"/>
      <c r="E119" s="191"/>
      <c r="F119" s="191"/>
      <c r="G119" s="27">
        <f>G113+G114+G118</f>
        <v>8.65</v>
      </c>
      <c r="H119" s="27">
        <f>(H130/((100-G119)/100))-H130</f>
        <v>0</v>
      </c>
      <c r="J119" s="110"/>
    </row>
    <row r="120" spans="1:11">
      <c r="A120" s="85"/>
      <c r="B120" s="86"/>
      <c r="C120" s="86"/>
      <c r="D120" s="86"/>
      <c r="E120" s="86"/>
      <c r="F120" s="86"/>
      <c r="G120" s="86"/>
      <c r="H120" s="87"/>
    </row>
    <row r="121" spans="1:11" ht="15.75" thickBot="1">
      <c r="A121" s="85"/>
      <c r="B121" s="86"/>
      <c r="C121" s="86"/>
      <c r="D121" s="86"/>
      <c r="E121" s="86"/>
      <c r="F121" s="86"/>
      <c r="G121" s="86"/>
      <c r="H121" s="87"/>
    </row>
    <row r="122" spans="1:11">
      <c r="A122" s="199" t="s">
        <v>96</v>
      </c>
      <c r="B122" s="199"/>
      <c r="C122" s="199"/>
      <c r="D122" s="199"/>
      <c r="E122" s="199"/>
      <c r="F122" s="199"/>
      <c r="G122" s="199"/>
      <c r="H122" s="199"/>
    </row>
    <row r="123" spans="1:11">
      <c r="A123" s="145"/>
      <c r="B123" s="86"/>
      <c r="C123" s="86"/>
      <c r="D123" s="86"/>
      <c r="E123" s="86"/>
      <c r="F123" s="86"/>
      <c r="G123" s="86"/>
      <c r="H123" s="146"/>
    </row>
    <row r="124" spans="1:11">
      <c r="A124" s="200" t="s">
        <v>97</v>
      </c>
      <c r="B124" s="200"/>
      <c r="C124" s="200"/>
      <c r="D124" s="200"/>
      <c r="E124" s="200"/>
      <c r="F124" s="200"/>
      <c r="G124" s="200"/>
      <c r="H124" s="147" t="s">
        <v>31</v>
      </c>
    </row>
    <row r="125" spans="1:11">
      <c r="A125" s="148" t="s">
        <v>9</v>
      </c>
      <c r="B125" s="185" t="str">
        <f>A25</f>
        <v>MÓDULO 1: REMUNERAÇÃO</v>
      </c>
      <c r="C125" s="185"/>
      <c r="D125" s="185"/>
      <c r="E125" s="185"/>
      <c r="F125" s="185"/>
      <c r="G125" s="185"/>
      <c r="H125" s="28">
        <f>H30</f>
        <v>0</v>
      </c>
    </row>
    <row r="126" spans="1:11">
      <c r="A126" s="148" t="s">
        <v>11</v>
      </c>
      <c r="B126" s="185" t="str">
        <f>A32</f>
        <v>MÓDULO 2: ENCARGOS E BENEFÍCIOS (Anuais, Mensais e Diários)</v>
      </c>
      <c r="C126" s="185"/>
      <c r="D126" s="185"/>
      <c r="E126" s="185"/>
      <c r="F126" s="185"/>
      <c r="G126" s="185"/>
      <c r="H126" s="28">
        <f>H61</f>
        <v>0</v>
      </c>
    </row>
    <row r="127" spans="1:11">
      <c r="A127" s="148" t="s">
        <v>13</v>
      </c>
      <c r="B127" s="185" t="str">
        <f>A63</f>
        <v>MÓDULO 3: PROVISÃO PARA RESCISÃO</v>
      </c>
      <c r="C127" s="185"/>
      <c r="D127" s="185"/>
      <c r="E127" s="185"/>
      <c r="F127" s="185"/>
      <c r="G127" s="185"/>
      <c r="H127" s="28">
        <f>H83</f>
        <v>0</v>
      </c>
    </row>
    <row r="128" spans="1:11">
      <c r="A128" s="148" t="s">
        <v>15</v>
      </c>
      <c r="B128" s="185" t="str">
        <f>A85</f>
        <v>MÓDULO 4: CUSTOS DE REPOSIÇÃO DO PROFISSIONAL AUSENTE</v>
      </c>
      <c r="C128" s="185"/>
      <c r="D128" s="185"/>
      <c r="E128" s="185"/>
      <c r="F128" s="185"/>
      <c r="G128" s="185"/>
      <c r="H128" s="28">
        <f>H101</f>
        <v>0</v>
      </c>
    </row>
    <row r="129" spans="1:9">
      <c r="A129" s="148" t="s">
        <v>48</v>
      </c>
      <c r="B129" s="185" t="str">
        <f>A103</f>
        <v>MÓDULO 5: INSUMOS DE MÃO DE OBRA</v>
      </c>
      <c r="C129" s="185"/>
      <c r="D129" s="185"/>
      <c r="E129" s="185"/>
      <c r="F129" s="185"/>
      <c r="G129" s="185"/>
      <c r="H129" s="28">
        <f>H108</f>
        <v>0</v>
      </c>
    </row>
    <row r="130" spans="1:9">
      <c r="A130" s="186" t="s">
        <v>98</v>
      </c>
      <c r="B130" s="186"/>
      <c r="C130" s="186"/>
      <c r="D130" s="186"/>
      <c r="E130" s="186"/>
      <c r="F130" s="186"/>
      <c r="G130" s="186"/>
      <c r="H130" s="29">
        <f>SUM(H125:H129)</f>
        <v>0</v>
      </c>
    </row>
    <row r="131" spans="1:9" ht="15.75" thickBot="1">
      <c r="A131" s="148" t="s">
        <v>50</v>
      </c>
      <c r="B131" s="185" t="s">
        <v>99</v>
      </c>
      <c r="C131" s="185"/>
      <c r="D131" s="185"/>
      <c r="E131" s="185"/>
      <c r="F131" s="185"/>
      <c r="G131" s="185"/>
      <c r="H131" s="30">
        <f>H119</f>
        <v>0</v>
      </c>
    </row>
    <row r="132" spans="1:9" ht="15" customHeight="1" thickBot="1">
      <c r="A132" s="196" t="s">
        <v>100</v>
      </c>
      <c r="B132" s="196"/>
      <c r="C132" s="196"/>
      <c r="D132" s="196"/>
      <c r="E132" s="196"/>
      <c r="F132" s="196"/>
      <c r="G132" s="196"/>
      <c r="H132" s="31">
        <f>SUM(H130:H131)</f>
        <v>0</v>
      </c>
    </row>
    <row r="133" spans="1:9">
      <c r="I133" s="149"/>
    </row>
  </sheetData>
  <mergeCells count="124">
    <mergeCell ref="A5:H5"/>
    <mergeCell ref="A6:H6"/>
    <mergeCell ref="B7:F7"/>
    <mergeCell ref="G7:H7"/>
    <mergeCell ref="B8:F8"/>
    <mergeCell ref="G8:H8"/>
    <mergeCell ref="A1:H1"/>
    <mergeCell ref="A3:H3"/>
    <mergeCell ref="A4:B4"/>
    <mergeCell ref="C4:D4"/>
    <mergeCell ref="E4:F4"/>
    <mergeCell ref="G4:H4"/>
    <mergeCell ref="A14:B16"/>
    <mergeCell ref="C14:E14"/>
    <mergeCell ref="F14:H14"/>
    <mergeCell ref="C15:E15"/>
    <mergeCell ref="F15:H15"/>
    <mergeCell ref="C16:E16"/>
    <mergeCell ref="F16:H16"/>
    <mergeCell ref="B9:F9"/>
    <mergeCell ref="G9:H9"/>
    <mergeCell ref="B10:F10"/>
    <mergeCell ref="G10:H10"/>
    <mergeCell ref="A13:B13"/>
    <mergeCell ref="C13:E13"/>
    <mergeCell ref="F13:H13"/>
    <mergeCell ref="B22:E22"/>
    <mergeCell ref="F22:H22"/>
    <mergeCell ref="B23:E23"/>
    <mergeCell ref="F23:H23"/>
    <mergeCell ref="A25:H25"/>
    <mergeCell ref="B27:G27"/>
    <mergeCell ref="A18:H18"/>
    <mergeCell ref="A19:H19"/>
    <mergeCell ref="B20:E20"/>
    <mergeCell ref="F20:H20"/>
    <mergeCell ref="B21:E21"/>
    <mergeCell ref="F21:H21"/>
    <mergeCell ref="B36:F36"/>
    <mergeCell ref="A37:G37"/>
    <mergeCell ref="B39:F39"/>
    <mergeCell ref="B40:F40"/>
    <mergeCell ref="B41:F41"/>
    <mergeCell ref="B42:F42"/>
    <mergeCell ref="B28:G28"/>
    <mergeCell ref="B29:G29"/>
    <mergeCell ref="A30:G30"/>
    <mergeCell ref="A32:H32"/>
    <mergeCell ref="B34:G34"/>
    <mergeCell ref="B35:F35"/>
    <mergeCell ref="B50:G50"/>
    <mergeCell ref="B51:G51"/>
    <mergeCell ref="B52:G52"/>
    <mergeCell ref="B53:G53"/>
    <mergeCell ref="B54:G54"/>
    <mergeCell ref="A55:G55"/>
    <mergeCell ref="B43:F43"/>
    <mergeCell ref="B44:F44"/>
    <mergeCell ref="B45:F45"/>
    <mergeCell ref="B46:F46"/>
    <mergeCell ref="B47:F47"/>
    <mergeCell ref="A48:F48"/>
    <mergeCell ref="B66:F66"/>
    <mergeCell ref="B67:F67"/>
    <mergeCell ref="A68:F68"/>
    <mergeCell ref="B70:F70"/>
    <mergeCell ref="B71:F71"/>
    <mergeCell ref="B72:F72"/>
    <mergeCell ref="A57:G57"/>
    <mergeCell ref="B58:G58"/>
    <mergeCell ref="B59:G59"/>
    <mergeCell ref="B60:G60"/>
    <mergeCell ref="A61:G61"/>
    <mergeCell ref="A63:H63"/>
    <mergeCell ref="B81:G81"/>
    <mergeCell ref="B82:G82"/>
    <mergeCell ref="A83:G83"/>
    <mergeCell ref="B87:F87"/>
    <mergeCell ref="B88:F88"/>
    <mergeCell ref="B89:F89"/>
    <mergeCell ref="A73:F73"/>
    <mergeCell ref="B75:F75"/>
    <mergeCell ref="B76:F76"/>
    <mergeCell ref="A77:F77"/>
    <mergeCell ref="A79:G79"/>
    <mergeCell ref="B80:G80"/>
    <mergeCell ref="B96:F96"/>
    <mergeCell ref="A97:F97"/>
    <mergeCell ref="A99:G99"/>
    <mergeCell ref="B100:G100"/>
    <mergeCell ref="A101:G101"/>
    <mergeCell ref="A102:H102"/>
    <mergeCell ref="B90:F90"/>
    <mergeCell ref="B91:F91"/>
    <mergeCell ref="B92:F92"/>
    <mergeCell ref="B93:F93"/>
    <mergeCell ref="B94:F94"/>
    <mergeCell ref="B95:F95"/>
    <mergeCell ref="A110:H110"/>
    <mergeCell ref="B112:F112"/>
    <mergeCell ref="B113:F113"/>
    <mergeCell ref="B114:F114"/>
    <mergeCell ref="A115:A117"/>
    <mergeCell ref="B115:F115"/>
    <mergeCell ref="B116:F116"/>
    <mergeCell ref="B117:F117"/>
    <mergeCell ref="A103:H103"/>
    <mergeCell ref="B105:G105"/>
    <mergeCell ref="B106:G106"/>
    <mergeCell ref="B107:G107"/>
    <mergeCell ref="A108:G108"/>
    <mergeCell ref="A109:H109"/>
    <mergeCell ref="B127:G127"/>
    <mergeCell ref="B128:G128"/>
    <mergeCell ref="B129:G129"/>
    <mergeCell ref="A130:G130"/>
    <mergeCell ref="B131:G131"/>
    <mergeCell ref="A132:G132"/>
    <mergeCell ref="B118:F118"/>
    <mergeCell ref="A119:F119"/>
    <mergeCell ref="A122:H122"/>
    <mergeCell ref="A124:G124"/>
    <mergeCell ref="B125:G125"/>
    <mergeCell ref="B126:G126"/>
  </mergeCells>
  <dataValidations count="7">
    <dataValidation allowBlank="1" showInputMessage="1" showErrorMessage="1" prompt="Prrencha somente se houver previsão legal para o pagamento, que deverá ser comprovada oportunamente." sqref="H29"/>
    <dataValidation allowBlank="1" showInputMessage="1" showErrorMessage="1" prompt="NÃO utilizar o sinal &quot;%&quot;" sqref="G113 G118"/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N133"/>
  <sheetViews>
    <sheetView showGridLines="0" zoomScale="130" zoomScaleNormal="130" workbookViewId="0">
      <selection activeCell="F14" sqref="F14:H14"/>
    </sheetView>
  </sheetViews>
  <sheetFormatPr defaultRowHeight="15"/>
  <cols>
    <col min="1" max="1" width="8.7109375" style="82" customWidth="1"/>
    <col min="2" max="5" width="12.28515625" style="82" customWidth="1"/>
    <col min="6" max="6" width="13.42578125" style="82" customWidth="1"/>
    <col min="7" max="7" width="10.140625" style="82" customWidth="1"/>
    <col min="8" max="8" width="19.42578125" style="82" customWidth="1"/>
    <col min="9" max="9" width="10.5703125" style="82" customWidth="1"/>
    <col min="10" max="10" width="21.28515625" style="82" customWidth="1"/>
    <col min="11" max="11" width="21.140625" style="82" customWidth="1"/>
    <col min="12" max="1025" width="8.7109375" style="82" customWidth="1"/>
    <col min="1026" max="16384" width="9.140625" style="82"/>
  </cols>
  <sheetData>
    <row r="1" spans="1:14" ht="15.75" customHeight="1" thickBot="1">
      <c r="A1" s="235" t="s">
        <v>4</v>
      </c>
      <c r="B1" s="235"/>
      <c r="C1" s="235"/>
      <c r="D1" s="235"/>
      <c r="E1" s="235"/>
      <c r="F1" s="235"/>
      <c r="G1" s="235"/>
      <c r="H1" s="235"/>
    </row>
    <row r="3" spans="1:14">
      <c r="A3" s="225" t="s">
        <v>5</v>
      </c>
      <c r="B3" s="225"/>
      <c r="C3" s="225"/>
      <c r="D3" s="225"/>
      <c r="E3" s="225"/>
      <c r="F3" s="225"/>
      <c r="G3" s="225"/>
      <c r="H3" s="225"/>
    </row>
    <row r="4" spans="1:14">
      <c r="A4" s="236" t="s">
        <v>6</v>
      </c>
      <c r="B4" s="236"/>
      <c r="C4" s="237" t="str">
        <f>Informações_Básicas!C7</f>
        <v>893-13.2018.4.01.8013</v>
      </c>
      <c r="D4" s="237"/>
      <c r="E4" s="236" t="s">
        <v>7</v>
      </c>
      <c r="F4" s="236"/>
      <c r="G4" s="238"/>
      <c r="H4" s="238"/>
    </row>
    <row r="5" spans="1:14">
      <c r="A5" s="239"/>
      <c r="B5" s="239"/>
      <c r="C5" s="239"/>
      <c r="D5" s="239"/>
      <c r="E5" s="239"/>
      <c r="F5" s="239"/>
      <c r="G5" s="239"/>
      <c r="H5" s="239"/>
    </row>
    <row r="6" spans="1:14">
      <c r="A6" s="240" t="s">
        <v>8</v>
      </c>
      <c r="B6" s="240"/>
      <c r="C6" s="240"/>
      <c r="D6" s="240"/>
      <c r="E6" s="240"/>
      <c r="F6" s="240"/>
      <c r="G6" s="240"/>
      <c r="H6" s="240"/>
      <c r="M6" s="83"/>
      <c r="N6" s="83"/>
    </row>
    <row r="7" spans="1:14">
      <c r="A7" s="84" t="s">
        <v>9</v>
      </c>
      <c r="B7" s="229" t="s">
        <v>10</v>
      </c>
      <c r="C7" s="229"/>
      <c r="D7" s="229"/>
      <c r="E7" s="229"/>
      <c r="F7" s="229"/>
      <c r="G7" s="241"/>
      <c r="H7" s="241"/>
      <c r="K7" s="83"/>
    </row>
    <row r="8" spans="1:14">
      <c r="A8" s="84" t="s">
        <v>11</v>
      </c>
      <c r="B8" s="229" t="s">
        <v>12</v>
      </c>
      <c r="C8" s="229"/>
      <c r="D8" s="229"/>
      <c r="E8" s="229"/>
      <c r="F8" s="229"/>
      <c r="G8" s="230"/>
      <c r="H8" s="230"/>
    </row>
    <row r="9" spans="1:14">
      <c r="A9" s="84" t="s">
        <v>13</v>
      </c>
      <c r="B9" s="229" t="s">
        <v>14</v>
      </c>
      <c r="C9" s="229"/>
      <c r="D9" s="229"/>
      <c r="E9" s="229"/>
      <c r="F9" s="229"/>
      <c r="G9" s="231"/>
      <c r="H9" s="231"/>
    </row>
    <row r="10" spans="1:14">
      <c r="A10" s="84" t="s">
        <v>15</v>
      </c>
      <c r="B10" s="229" t="s">
        <v>16</v>
      </c>
      <c r="C10" s="229"/>
      <c r="D10" s="229"/>
      <c r="E10" s="229"/>
      <c r="F10" s="229"/>
      <c r="G10" s="219">
        <v>12</v>
      </c>
      <c r="H10" s="219"/>
    </row>
    <row r="11" spans="1:14">
      <c r="A11" s="85"/>
      <c r="B11" s="86"/>
      <c r="C11" s="86"/>
      <c r="D11" s="86"/>
      <c r="E11" s="86"/>
      <c r="F11" s="86"/>
      <c r="G11" s="86"/>
      <c r="H11" s="87"/>
    </row>
    <row r="12" spans="1:14">
      <c r="A12" s="88" t="s">
        <v>17</v>
      </c>
      <c r="B12" s="86"/>
      <c r="C12" s="86"/>
      <c r="D12" s="86"/>
      <c r="E12" s="86"/>
      <c r="F12" s="86"/>
      <c r="G12" s="86"/>
      <c r="H12" s="87"/>
    </row>
    <row r="13" spans="1:14" ht="29.25" customHeight="1">
      <c r="A13" s="232" t="s">
        <v>18</v>
      </c>
      <c r="B13" s="232"/>
      <c r="C13" s="233" t="s">
        <v>19</v>
      </c>
      <c r="D13" s="233"/>
      <c r="E13" s="233"/>
      <c r="F13" s="234" t="s">
        <v>20</v>
      </c>
      <c r="G13" s="234"/>
      <c r="H13" s="234"/>
      <c r="J13" s="89"/>
      <c r="K13" s="89"/>
    </row>
    <row r="14" spans="1:14">
      <c r="A14" s="225" t="s">
        <v>154</v>
      </c>
      <c r="B14" s="225"/>
      <c r="C14" s="219" t="s">
        <v>21</v>
      </c>
      <c r="D14" s="219"/>
      <c r="E14" s="219"/>
      <c r="F14" s="226">
        <v>2</v>
      </c>
      <c r="G14" s="226"/>
      <c r="H14" s="226"/>
    </row>
    <row r="15" spans="1:14">
      <c r="A15" s="225"/>
      <c r="B15" s="225"/>
      <c r="C15" s="219" t="s">
        <v>22</v>
      </c>
      <c r="D15" s="219"/>
      <c r="E15" s="219"/>
      <c r="F15" s="223" t="s">
        <v>152</v>
      </c>
      <c r="G15" s="223"/>
      <c r="H15" s="223"/>
    </row>
    <row r="16" spans="1:14">
      <c r="A16" s="225"/>
      <c r="B16" s="225"/>
      <c r="C16" s="219" t="s">
        <v>23</v>
      </c>
      <c r="D16" s="219"/>
      <c r="E16" s="219"/>
      <c r="F16" s="227"/>
      <c r="G16" s="227"/>
      <c r="H16" s="227"/>
    </row>
    <row r="17" spans="1:11">
      <c r="A17" s="85"/>
      <c r="B17" s="86"/>
      <c r="C17" s="86"/>
      <c r="D17" s="86"/>
      <c r="E17" s="86"/>
      <c r="F17" s="86"/>
      <c r="G17" s="86"/>
      <c r="H17" s="87"/>
    </row>
    <row r="18" spans="1:11">
      <c r="A18" s="228" t="s">
        <v>24</v>
      </c>
      <c r="B18" s="228"/>
      <c r="C18" s="228"/>
      <c r="D18" s="228"/>
      <c r="E18" s="228"/>
      <c r="F18" s="228"/>
      <c r="G18" s="228"/>
      <c r="H18" s="228"/>
    </row>
    <row r="19" spans="1:11">
      <c r="A19" s="225" t="s">
        <v>25</v>
      </c>
      <c r="B19" s="225"/>
      <c r="C19" s="225"/>
      <c r="D19" s="225"/>
      <c r="E19" s="225"/>
      <c r="F19" s="225"/>
      <c r="G19" s="225"/>
      <c r="H19" s="225"/>
      <c r="K19" s="90"/>
    </row>
    <row r="20" spans="1:11">
      <c r="A20" s="84">
        <v>1</v>
      </c>
      <c r="B20" s="218" t="s">
        <v>18</v>
      </c>
      <c r="C20" s="218"/>
      <c r="D20" s="218"/>
      <c r="E20" s="218"/>
      <c r="F20" s="219" t="str">
        <f>A14 &amp; F15</f>
        <v>Apoio Administrativo 30h/semana</v>
      </c>
      <c r="G20" s="219"/>
      <c r="H20" s="219"/>
    </row>
    <row r="21" spans="1:11">
      <c r="A21" s="84">
        <v>2</v>
      </c>
      <c r="B21" s="218" t="s">
        <v>26</v>
      </c>
      <c r="C21" s="218"/>
      <c r="D21" s="218"/>
      <c r="E21" s="218"/>
      <c r="F21" s="220"/>
      <c r="G21" s="221"/>
      <c r="H21" s="222"/>
    </row>
    <row r="22" spans="1:11">
      <c r="A22" s="84">
        <v>3</v>
      </c>
      <c r="B22" s="218" t="s">
        <v>27</v>
      </c>
      <c r="C22" s="218"/>
      <c r="D22" s="218"/>
      <c r="E22" s="218"/>
      <c r="F22" s="223" t="s">
        <v>153</v>
      </c>
      <c r="G22" s="223"/>
      <c r="H22" s="223"/>
    </row>
    <row r="23" spans="1:11">
      <c r="A23" s="84">
        <v>4</v>
      </c>
      <c r="B23" s="218" t="s">
        <v>28</v>
      </c>
      <c r="C23" s="218"/>
      <c r="D23" s="218"/>
      <c r="E23" s="218"/>
      <c r="F23" s="224"/>
      <c r="G23" s="224"/>
      <c r="H23" s="224"/>
    </row>
    <row r="24" spans="1:11">
      <c r="A24" s="85"/>
      <c r="B24" s="86"/>
      <c r="C24" s="86"/>
      <c r="D24" s="86"/>
      <c r="E24" s="86"/>
      <c r="F24" s="86"/>
      <c r="G24" s="86"/>
      <c r="H24" s="87"/>
    </row>
    <row r="25" spans="1:11">
      <c r="A25" s="187" t="s">
        <v>29</v>
      </c>
      <c r="B25" s="187"/>
      <c r="C25" s="187"/>
      <c r="D25" s="187"/>
      <c r="E25" s="187"/>
      <c r="F25" s="187"/>
      <c r="G25" s="187"/>
      <c r="H25" s="187"/>
    </row>
    <row r="26" spans="1:11">
      <c r="A26" s="91"/>
      <c r="B26" s="86"/>
      <c r="C26" s="86"/>
      <c r="D26" s="86"/>
      <c r="E26" s="86"/>
      <c r="F26" s="86"/>
      <c r="G26" s="86"/>
      <c r="H26" s="87"/>
    </row>
    <row r="27" spans="1:11">
      <c r="A27" s="84">
        <v>1</v>
      </c>
      <c r="B27" s="215" t="s">
        <v>30</v>
      </c>
      <c r="C27" s="215"/>
      <c r="D27" s="215"/>
      <c r="E27" s="215"/>
      <c r="F27" s="215"/>
      <c r="G27" s="215"/>
      <c r="H27" s="84" t="s">
        <v>31</v>
      </c>
      <c r="J27" s="92"/>
    </row>
    <row r="28" spans="1:11">
      <c r="A28" s="93" t="s">
        <v>9</v>
      </c>
      <c r="B28" s="185" t="s">
        <v>32</v>
      </c>
      <c r="C28" s="185"/>
      <c r="D28" s="185"/>
      <c r="E28" s="185"/>
      <c r="F28" s="185"/>
      <c r="G28" s="185"/>
      <c r="H28" s="3">
        <f>F21</f>
        <v>0</v>
      </c>
      <c r="J28" s="92"/>
    </row>
    <row r="29" spans="1:11">
      <c r="A29" s="93" t="s">
        <v>11</v>
      </c>
      <c r="B29" s="185" t="s">
        <v>130</v>
      </c>
      <c r="C29" s="185"/>
      <c r="D29" s="185"/>
      <c r="E29" s="185"/>
      <c r="F29" s="185"/>
      <c r="G29" s="185"/>
      <c r="H29" s="158"/>
      <c r="I29" s="92"/>
      <c r="J29" s="92"/>
    </row>
    <row r="30" spans="1:11">
      <c r="A30" s="215" t="s">
        <v>33</v>
      </c>
      <c r="B30" s="215"/>
      <c r="C30" s="215"/>
      <c r="D30" s="215"/>
      <c r="E30" s="215"/>
      <c r="F30" s="215"/>
      <c r="G30" s="215"/>
      <c r="H30" s="4">
        <f>SUM(H28:H29)</f>
        <v>0</v>
      </c>
    </row>
    <row r="31" spans="1:11">
      <c r="A31" s="85"/>
      <c r="B31" s="86"/>
      <c r="C31" s="86"/>
      <c r="D31" s="86"/>
      <c r="E31" s="86"/>
      <c r="F31" s="86"/>
      <c r="G31" s="86"/>
      <c r="H31" s="87"/>
    </row>
    <row r="32" spans="1:11">
      <c r="A32" s="216" t="s">
        <v>34</v>
      </c>
      <c r="B32" s="216"/>
      <c r="C32" s="216"/>
      <c r="D32" s="216"/>
      <c r="E32" s="216"/>
      <c r="F32" s="216"/>
      <c r="G32" s="216"/>
      <c r="H32" s="216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97" t="s">
        <v>35</v>
      </c>
      <c r="B34" s="210" t="s">
        <v>36</v>
      </c>
      <c r="C34" s="210"/>
      <c r="D34" s="210"/>
      <c r="E34" s="210"/>
      <c r="F34" s="210"/>
      <c r="G34" s="210"/>
      <c r="H34" s="97" t="s">
        <v>31</v>
      </c>
    </row>
    <row r="35" spans="1:8">
      <c r="A35" s="98" t="s">
        <v>9</v>
      </c>
      <c r="B35" s="212" t="s">
        <v>37</v>
      </c>
      <c r="C35" s="212"/>
      <c r="D35" s="212"/>
      <c r="E35" s="212"/>
      <c r="F35" s="212"/>
      <c r="G35" s="99">
        <v>9.0899999999999995E-2</v>
      </c>
      <c r="H35" s="5">
        <f>H30*G35</f>
        <v>0</v>
      </c>
    </row>
    <row r="36" spans="1:8">
      <c r="A36" s="98" t="s">
        <v>11</v>
      </c>
      <c r="B36" s="217" t="s">
        <v>39</v>
      </c>
      <c r="C36" s="217"/>
      <c r="D36" s="217"/>
      <c r="E36" s="217"/>
      <c r="F36" s="217"/>
      <c r="G36" s="99">
        <v>3.0300000000000001E-2</v>
      </c>
      <c r="H36" s="5">
        <f>H30*G36</f>
        <v>0</v>
      </c>
    </row>
    <row r="37" spans="1:8">
      <c r="A37" s="210" t="s">
        <v>40</v>
      </c>
      <c r="B37" s="210"/>
      <c r="C37" s="210"/>
      <c r="D37" s="210"/>
      <c r="E37" s="210"/>
      <c r="F37" s="210"/>
      <c r="G37" s="210"/>
      <c r="H37" s="6">
        <f>SUM(H35:H36)</f>
        <v>0</v>
      </c>
    </row>
    <row r="38" spans="1:8">
      <c r="A38" s="94"/>
      <c r="B38" s="95"/>
      <c r="C38" s="95"/>
      <c r="D38" s="95"/>
      <c r="E38" s="95"/>
      <c r="F38" s="95"/>
      <c r="G38" s="95"/>
      <c r="H38" s="96"/>
    </row>
    <row r="39" spans="1:8">
      <c r="A39" s="97" t="s">
        <v>41</v>
      </c>
      <c r="B39" s="210" t="s">
        <v>42</v>
      </c>
      <c r="C39" s="210"/>
      <c r="D39" s="210"/>
      <c r="E39" s="210"/>
      <c r="F39" s="210"/>
      <c r="G39" s="97" t="s">
        <v>43</v>
      </c>
      <c r="H39" s="97" t="s">
        <v>31</v>
      </c>
    </row>
    <row r="40" spans="1:8">
      <c r="A40" s="98" t="s">
        <v>9</v>
      </c>
      <c r="B40" s="212" t="s">
        <v>44</v>
      </c>
      <c r="C40" s="212"/>
      <c r="D40" s="212"/>
      <c r="E40" s="212"/>
      <c r="F40" s="212"/>
      <c r="G40" s="7">
        <v>20</v>
      </c>
      <c r="H40" s="5">
        <f>($H$30+$H$37)*G40%</f>
        <v>0</v>
      </c>
    </row>
    <row r="41" spans="1:8">
      <c r="A41" s="98" t="s">
        <v>11</v>
      </c>
      <c r="B41" s="212" t="s">
        <v>45</v>
      </c>
      <c r="C41" s="212"/>
      <c r="D41" s="212"/>
      <c r="E41" s="212"/>
      <c r="F41" s="212"/>
      <c r="G41" s="8">
        <v>2.5</v>
      </c>
      <c r="H41" s="5">
        <f t="shared" ref="H41:H46" si="0">($H$30+$H$37)*G41%</f>
        <v>0</v>
      </c>
    </row>
    <row r="42" spans="1:8">
      <c r="A42" s="98" t="s">
        <v>13</v>
      </c>
      <c r="B42" s="212" t="s">
        <v>46</v>
      </c>
      <c r="C42" s="212"/>
      <c r="D42" s="212"/>
      <c r="E42" s="212"/>
      <c r="F42" s="212"/>
      <c r="G42" s="9">
        <v>3</v>
      </c>
      <c r="H42" s="5">
        <f t="shared" si="0"/>
        <v>0</v>
      </c>
    </row>
    <row r="43" spans="1:8">
      <c r="A43" s="98" t="s">
        <v>15</v>
      </c>
      <c r="B43" s="212" t="s">
        <v>47</v>
      </c>
      <c r="C43" s="212"/>
      <c r="D43" s="212"/>
      <c r="E43" s="212"/>
      <c r="F43" s="212"/>
      <c r="G43" s="8">
        <v>1.5</v>
      </c>
      <c r="H43" s="5">
        <f t="shared" si="0"/>
        <v>0</v>
      </c>
    </row>
    <row r="44" spans="1:8">
      <c r="A44" s="98" t="s">
        <v>48</v>
      </c>
      <c r="B44" s="212" t="s">
        <v>49</v>
      </c>
      <c r="C44" s="212"/>
      <c r="D44" s="212"/>
      <c r="E44" s="212"/>
      <c r="F44" s="212"/>
      <c r="G44" s="8">
        <v>1</v>
      </c>
      <c r="H44" s="5">
        <f t="shared" si="0"/>
        <v>0</v>
      </c>
    </row>
    <row r="45" spans="1:8">
      <c r="A45" s="98" t="s">
        <v>50</v>
      </c>
      <c r="B45" s="212" t="s">
        <v>51</v>
      </c>
      <c r="C45" s="212"/>
      <c r="D45" s="212"/>
      <c r="E45" s="212"/>
      <c r="F45" s="212"/>
      <c r="G45" s="8">
        <v>0.6</v>
      </c>
      <c r="H45" s="5">
        <f t="shared" si="0"/>
        <v>0</v>
      </c>
    </row>
    <row r="46" spans="1:8">
      <c r="A46" s="98" t="s">
        <v>52</v>
      </c>
      <c r="B46" s="212" t="s">
        <v>53</v>
      </c>
      <c r="C46" s="212"/>
      <c r="D46" s="212"/>
      <c r="E46" s="212"/>
      <c r="F46" s="212"/>
      <c r="G46" s="8">
        <v>0.2</v>
      </c>
      <c r="H46" s="5">
        <f t="shared" si="0"/>
        <v>0</v>
      </c>
    </row>
    <row r="47" spans="1:8">
      <c r="A47" s="98" t="s">
        <v>54</v>
      </c>
      <c r="B47" s="212" t="s">
        <v>55</v>
      </c>
      <c r="C47" s="212"/>
      <c r="D47" s="212"/>
      <c r="E47" s="212"/>
      <c r="F47" s="212"/>
      <c r="G47" s="8">
        <v>8</v>
      </c>
      <c r="H47" s="5">
        <f>($H$30+$H$37)*G47%</f>
        <v>0</v>
      </c>
    </row>
    <row r="48" spans="1:8">
      <c r="A48" s="210" t="s">
        <v>56</v>
      </c>
      <c r="B48" s="210"/>
      <c r="C48" s="210"/>
      <c r="D48" s="210"/>
      <c r="E48" s="210"/>
      <c r="F48" s="210"/>
      <c r="G48" s="100">
        <f>SUM(G40:G47)</f>
        <v>36.799999999999997</v>
      </c>
      <c r="H48" s="6">
        <f>SUM(H40:H47)</f>
        <v>0</v>
      </c>
    </row>
    <row r="49" spans="1:8">
      <c r="A49" s="94"/>
      <c r="B49" s="95"/>
      <c r="C49" s="95"/>
      <c r="D49" s="95"/>
      <c r="E49" s="95"/>
      <c r="F49" s="95"/>
      <c r="G49" s="95"/>
      <c r="H49" s="96"/>
    </row>
    <row r="50" spans="1:8">
      <c r="A50" s="97" t="s">
        <v>57</v>
      </c>
      <c r="B50" s="210" t="s">
        <v>58</v>
      </c>
      <c r="C50" s="210"/>
      <c r="D50" s="210"/>
      <c r="E50" s="210"/>
      <c r="F50" s="210"/>
      <c r="G50" s="210"/>
      <c r="H50" s="97" t="s">
        <v>31</v>
      </c>
    </row>
    <row r="51" spans="1:8">
      <c r="A51" s="98" t="s">
        <v>9</v>
      </c>
      <c r="B51" s="212" t="s">
        <v>59</v>
      </c>
      <c r="C51" s="212"/>
      <c r="D51" s="212"/>
      <c r="E51" s="212"/>
      <c r="F51" s="212"/>
      <c r="G51" s="212"/>
      <c r="H51" s="5">
        <f>IF(Informações_Básicas!C12=0, 0,Informações_Básicas!$C$14-($H$28*6%))</f>
        <v>0</v>
      </c>
    </row>
    <row r="52" spans="1:8">
      <c r="A52" s="98" t="s">
        <v>11</v>
      </c>
      <c r="B52" s="212" t="s">
        <v>151</v>
      </c>
      <c r="C52" s="212"/>
      <c r="D52" s="212"/>
      <c r="E52" s="212"/>
      <c r="F52" s="212"/>
      <c r="G52" s="212"/>
      <c r="H52" s="5">
        <f>(Informações_Básicas!$C$9*22)-(Informações_Básicas!$C$10*22)</f>
        <v>0</v>
      </c>
    </row>
    <row r="53" spans="1:8">
      <c r="A53" s="98" t="s">
        <v>13</v>
      </c>
      <c r="B53" s="209" t="s">
        <v>60</v>
      </c>
      <c r="C53" s="209"/>
      <c r="D53" s="209"/>
      <c r="E53" s="209"/>
      <c r="F53" s="209"/>
      <c r="G53" s="209"/>
      <c r="H53" s="150"/>
    </row>
    <row r="54" spans="1:8">
      <c r="A54" s="98" t="s">
        <v>15</v>
      </c>
      <c r="B54" s="209" t="s">
        <v>132</v>
      </c>
      <c r="C54" s="209"/>
      <c r="D54" s="209"/>
      <c r="E54" s="209"/>
      <c r="F54" s="209"/>
      <c r="G54" s="209"/>
      <c r="H54" s="150"/>
    </row>
    <row r="55" spans="1:8">
      <c r="A55" s="210" t="s">
        <v>61</v>
      </c>
      <c r="B55" s="210"/>
      <c r="C55" s="210"/>
      <c r="D55" s="210"/>
      <c r="E55" s="210"/>
      <c r="F55" s="210"/>
      <c r="G55" s="210"/>
      <c r="H55" s="6">
        <f>SUM(H51:H54)</f>
        <v>0</v>
      </c>
    </row>
    <row r="56" spans="1:8" ht="15.75" thickBot="1">
      <c r="A56" s="85"/>
      <c r="B56" s="86"/>
      <c r="C56" s="86"/>
      <c r="D56" s="86"/>
      <c r="E56" s="86"/>
      <c r="F56" s="86"/>
      <c r="G56" s="86"/>
      <c r="H56" s="87"/>
    </row>
    <row r="57" spans="1:8">
      <c r="A57" s="211" t="s">
        <v>62</v>
      </c>
      <c r="B57" s="211"/>
      <c r="C57" s="211"/>
      <c r="D57" s="211"/>
      <c r="E57" s="211"/>
      <c r="F57" s="211"/>
      <c r="G57" s="211"/>
      <c r="H57" s="97" t="s">
        <v>31</v>
      </c>
    </row>
    <row r="58" spans="1:8" ht="15.75" customHeight="1">
      <c r="A58" s="101" t="s">
        <v>35</v>
      </c>
      <c r="B58" s="212" t="s">
        <v>36</v>
      </c>
      <c r="C58" s="212"/>
      <c r="D58" s="212"/>
      <c r="E58" s="212"/>
      <c r="F58" s="212"/>
      <c r="G58" s="212"/>
      <c r="H58" s="10">
        <f>H37</f>
        <v>0</v>
      </c>
    </row>
    <row r="59" spans="1:8">
      <c r="A59" s="101" t="s">
        <v>41</v>
      </c>
      <c r="B59" s="212" t="s">
        <v>42</v>
      </c>
      <c r="C59" s="212"/>
      <c r="D59" s="212"/>
      <c r="E59" s="212"/>
      <c r="F59" s="212"/>
      <c r="G59" s="212"/>
      <c r="H59" s="10">
        <f>H48</f>
        <v>0</v>
      </c>
    </row>
    <row r="60" spans="1:8">
      <c r="A60" s="101" t="s">
        <v>57</v>
      </c>
      <c r="B60" s="212" t="s">
        <v>58</v>
      </c>
      <c r="C60" s="212"/>
      <c r="D60" s="212"/>
      <c r="E60" s="212"/>
      <c r="F60" s="212"/>
      <c r="G60" s="212"/>
      <c r="H60" s="10">
        <f>H55</f>
        <v>0</v>
      </c>
    </row>
    <row r="61" spans="1:8" ht="15.75" thickBot="1">
      <c r="A61" s="213" t="s">
        <v>63</v>
      </c>
      <c r="B61" s="213"/>
      <c r="C61" s="213"/>
      <c r="D61" s="213"/>
      <c r="E61" s="213"/>
      <c r="F61" s="213"/>
      <c r="G61" s="213"/>
      <c r="H61" s="11">
        <f>SUM(H58:H60)</f>
        <v>0</v>
      </c>
    </row>
    <row r="62" spans="1:8">
      <c r="A62" s="85"/>
      <c r="B62" s="86"/>
      <c r="C62" s="86"/>
      <c r="D62" s="86"/>
      <c r="E62" s="86"/>
      <c r="F62" s="86"/>
      <c r="G62" s="86"/>
      <c r="H62" s="87"/>
    </row>
    <row r="63" spans="1:8">
      <c r="A63" s="214" t="s">
        <v>64</v>
      </c>
      <c r="B63" s="214"/>
      <c r="C63" s="214"/>
      <c r="D63" s="214"/>
      <c r="E63" s="214"/>
      <c r="F63" s="214"/>
      <c r="G63" s="214"/>
      <c r="H63" s="214"/>
    </row>
    <row r="64" spans="1:8">
      <c r="A64" s="102"/>
      <c r="B64" s="103"/>
      <c r="C64" s="103"/>
      <c r="D64" s="103"/>
      <c r="E64" s="103"/>
      <c r="F64" s="103"/>
      <c r="G64" s="103"/>
      <c r="H64" s="104"/>
    </row>
    <row r="65" spans="1:10">
      <c r="A65" s="105" t="s">
        <v>65</v>
      </c>
      <c r="B65" s="106" t="s">
        <v>66</v>
      </c>
      <c r="C65" s="107"/>
      <c r="D65" s="107"/>
      <c r="E65" s="107"/>
      <c r="F65" s="107"/>
      <c r="G65" s="105" t="s">
        <v>43</v>
      </c>
      <c r="H65" s="105" t="s">
        <v>31</v>
      </c>
    </row>
    <row r="66" spans="1:10">
      <c r="A66" s="108" t="s">
        <v>9</v>
      </c>
      <c r="B66" s="208" t="s">
        <v>144</v>
      </c>
      <c r="C66" s="208"/>
      <c r="D66" s="208"/>
      <c r="E66" s="208"/>
      <c r="F66" s="208"/>
      <c r="G66" s="109">
        <f>(0.05*(1/12))*100</f>
        <v>0.41666666666666669</v>
      </c>
      <c r="H66" s="12">
        <f>(H30+H47)*G66%</f>
        <v>0</v>
      </c>
      <c r="I66" s="110"/>
    </row>
    <row r="67" spans="1:10">
      <c r="A67" s="108" t="s">
        <v>11</v>
      </c>
      <c r="B67" s="205" t="s">
        <v>133</v>
      </c>
      <c r="C67" s="205"/>
      <c r="D67" s="205"/>
      <c r="E67" s="205"/>
      <c r="F67" s="205"/>
      <c r="G67" s="109">
        <f>((0.08*0.5)*0.9)*((1+5/56+5/56+5/168))*100</f>
        <v>4.3499999999999996</v>
      </c>
      <c r="H67" s="12">
        <f>H30*G67%</f>
        <v>0</v>
      </c>
    </row>
    <row r="68" spans="1:10">
      <c r="A68" s="206" t="s">
        <v>68</v>
      </c>
      <c r="B68" s="206"/>
      <c r="C68" s="206"/>
      <c r="D68" s="206"/>
      <c r="E68" s="206"/>
      <c r="F68" s="206"/>
      <c r="G68" s="105"/>
      <c r="H68" s="13">
        <f>SUM(H66:H67)</f>
        <v>0</v>
      </c>
    </row>
    <row r="69" spans="1:10">
      <c r="A69" s="85"/>
      <c r="B69" s="86"/>
      <c r="C69" s="86"/>
      <c r="D69" s="86"/>
      <c r="E69" s="86"/>
      <c r="F69" s="86"/>
      <c r="G69" s="111"/>
      <c r="H69" s="87"/>
    </row>
    <row r="70" spans="1:10">
      <c r="A70" s="105" t="s">
        <v>69</v>
      </c>
      <c r="B70" s="207" t="s">
        <v>70</v>
      </c>
      <c r="C70" s="207"/>
      <c r="D70" s="207"/>
      <c r="E70" s="207"/>
      <c r="F70" s="207"/>
      <c r="G70" s="105" t="s">
        <v>43</v>
      </c>
      <c r="H70" s="105" t="s">
        <v>31</v>
      </c>
    </row>
    <row r="71" spans="1:10">
      <c r="A71" s="108" t="s">
        <v>9</v>
      </c>
      <c r="B71" s="208" t="s">
        <v>134</v>
      </c>
      <c r="C71" s="208"/>
      <c r="D71" s="208"/>
      <c r="E71" s="208"/>
      <c r="F71" s="208"/>
      <c r="G71" s="109">
        <f>(((100/30)*7))/12</f>
        <v>1.9444444444444446</v>
      </c>
      <c r="H71" s="12">
        <f>(((H30+H61)*G71%))</f>
        <v>0</v>
      </c>
    </row>
    <row r="72" spans="1:10">
      <c r="A72" s="108" t="s">
        <v>11</v>
      </c>
      <c r="B72" s="205" t="s">
        <v>135</v>
      </c>
      <c r="C72" s="205"/>
      <c r="D72" s="205"/>
      <c r="E72" s="205"/>
      <c r="F72" s="205"/>
      <c r="G72" s="112">
        <f>((1*50%*8%*1.94%)*100)</f>
        <v>7.7600000000000002E-2</v>
      </c>
      <c r="H72" s="12">
        <f>H47*G72%</f>
        <v>0</v>
      </c>
    </row>
    <row r="73" spans="1:10">
      <c r="A73" s="206" t="s">
        <v>71</v>
      </c>
      <c r="B73" s="206"/>
      <c r="C73" s="206"/>
      <c r="D73" s="206"/>
      <c r="E73" s="206"/>
      <c r="F73" s="206"/>
      <c r="G73" s="105"/>
      <c r="H73" s="13">
        <f>SUM(H71:H72)</f>
        <v>0</v>
      </c>
    </row>
    <row r="74" spans="1:10">
      <c r="A74" s="85"/>
      <c r="B74" s="86"/>
      <c r="C74" s="86"/>
      <c r="D74" s="86"/>
      <c r="E74" s="86"/>
      <c r="F74" s="86"/>
      <c r="G74" s="111"/>
      <c r="H74" s="87"/>
    </row>
    <row r="75" spans="1:10">
      <c r="A75" s="105" t="s">
        <v>72</v>
      </c>
      <c r="B75" s="207" t="s">
        <v>73</v>
      </c>
      <c r="C75" s="207"/>
      <c r="D75" s="207"/>
      <c r="E75" s="207"/>
      <c r="F75" s="207"/>
      <c r="G75" s="105" t="s">
        <v>43</v>
      </c>
      <c r="H75" s="105" t="s">
        <v>31</v>
      </c>
    </row>
    <row r="76" spans="1:10">
      <c r="A76" s="108" t="s">
        <v>9</v>
      </c>
      <c r="B76" s="208" t="s">
        <v>136</v>
      </c>
      <c r="C76" s="208"/>
      <c r="D76" s="208"/>
      <c r="E76" s="208"/>
      <c r="F76" s="208"/>
      <c r="G76" s="108"/>
      <c r="H76" s="12">
        <f>H58*-1</f>
        <v>0</v>
      </c>
    </row>
    <row r="77" spans="1:10">
      <c r="A77" s="206" t="s">
        <v>74</v>
      </c>
      <c r="B77" s="206"/>
      <c r="C77" s="206"/>
      <c r="D77" s="206"/>
      <c r="E77" s="206"/>
      <c r="F77" s="206"/>
      <c r="G77" s="113">
        <v>2.0799999999999999E-2</v>
      </c>
      <c r="H77" s="13">
        <f>H76*G77</f>
        <v>0</v>
      </c>
    </row>
    <row r="78" spans="1:10" ht="15.75" thickBot="1">
      <c r="A78" s="85"/>
      <c r="B78" s="86"/>
      <c r="C78" s="86"/>
      <c r="D78" s="86"/>
      <c r="E78" s="86"/>
      <c r="F78" s="86"/>
      <c r="G78" s="86"/>
      <c r="H78" s="87"/>
    </row>
    <row r="79" spans="1:10">
      <c r="A79" s="202" t="s">
        <v>75</v>
      </c>
      <c r="B79" s="202"/>
      <c r="C79" s="202"/>
      <c r="D79" s="202"/>
      <c r="E79" s="202"/>
      <c r="F79" s="202"/>
      <c r="G79" s="202"/>
      <c r="H79" s="105" t="s">
        <v>31</v>
      </c>
      <c r="I79" s="83"/>
      <c r="J79" s="83"/>
    </row>
    <row r="80" spans="1:10" ht="15.75" customHeight="1">
      <c r="A80" s="114" t="s">
        <v>65</v>
      </c>
      <c r="B80" s="203" t="str">
        <f>B65</f>
        <v>Aviso Prévio Indenizado</v>
      </c>
      <c r="C80" s="203"/>
      <c r="D80" s="203"/>
      <c r="E80" s="203"/>
      <c r="F80" s="203"/>
      <c r="G80" s="203"/>
      <c r="H80" s="14">
        <f>H68</f>
        <v>0</v>
      </c>
    </row>
    <row r="81" spans="1:9">
      <c r="A81" s="114" t="str">
        <f>A70</f>
        <v>3.2</v>
      </c>
      <c r="B81" s="203" t="str">
        <f>B70</f>
        <v>Aviso Prévio Trabalhado</v>
      </c>
      <c r="C81" s="203"/>
      <c r="D81" s="203"/>
      <c r="E81" s="203"/>
      <c r="F81" s="203"/>
      <c r="G81" s="203"/>
      <c r="H81" s="14">
        <f>H73</f>
        <v>0</v>
      </c>
    </row>
    <row r="82" spans="1:9">
      <c r="A82" s="114" t="str">
        <f>A75</f>
        <v>3.3</v>
      </c>
      <c r="B82" s="203" t="str">
        <f>B75</f>
        <v>Demissão por Justa Causa</v>
      </c>
      <c r="C82" s="203"/>
      <c r="D82" s="203"/>
      <c r="E82" s="203"/>
      <c r="F82" s="203"/>
      <c r="G82" s="203"/>
      <c r="H82" s="14">
        <f>H77</f>
        <v>0</v>
      </c>
    </row>
    <row r="83" spans="1:9" ht="15.75" thickBot="1">
      <c r="A83" s="204" t="s">
        <v>63</v>
      </c>
      <c r="B83" s="204"/>
      <c r="C83" s="204"/>
      <c r="D83" s="204"/>
      <c r="E83" s="204"/>
      <c r="F83" s="204"/>
      <c r="G83" s="204"/>
      <c r="H83" s="15">
        <f>SUM(H80:H82)</f>
        <v>0</v>
      </c>
    </row>
    <row r="84" spans="1:9">
      <c r="A84" s="115"/>
      <c r="B84" s="116"/>
      <c r="C84" s="116"/>
      <c r="D84" s="116"/>
      <c r="E84" s="116"/>
      <c r="F84" s="116"/>
      <c r="G84" s="116"/>
      <c r="H84" s="117"/>
    </row>
    <row r="85" spans="1:9">
      <c r="A85" s="118" t="s">
        <v>76</v>
      </c>
      <c r="B85" s="119"/>
      <c r="C85" s="119"/>
      <c r="D85" s="119"/>
      <c r="E85" s="119"/>
      <c r="F85" s="119"/>
      <c r="G85" s="119"/>
      <c r="H85" s="120"/>
    </row>
    <row r="86" spans="1:9">
      <c r="A86" s="121"/>
      <c r="B86" s="122"/>
      <c r="C86" s="122"/>
      <c r="D86" s="122"/>
      <c r="E86" s="122"/>
      <c r="F86" s="122"/>
      <c r="G86" s="122"/>
      <c r="H86" s="123"/>
    </row>
    <row r="87" spans="1:9">
      <c r="A87" s="124" t="s">
        <v>77</v>
      </c>
      <c r="B87" s="192" t="s">
        <v>78</v>
      </c>
      <c r="C87" s="192"/>
      <c r="D87" s="192"/>
      <c r="E87" s="192"/>
      <c r="F87" s="192"/>
      <c r="G87" s="124" t="s">
        <v>79</v>
      </c>
      <c r="H87" s="125" t="s">
        <v>31</v>
      </c>
    </row>
    <row r="88" spans="1:9" s="128" customFormat="1">
      <c r="A88" s="126" t="s">
        <v>9</v>
      </c>
      <c r="B88" s="194" t="s">
        <v>38</v>
      </c>
      <c r="C88" s="194"/>
      <c r="D88" s="194"/>
      <c r="E88" s="194"/>
      <c r="F88" s="194"/>
      <c r="G88" s="17">
        <v>9.09</v>
      </c>
      <c r="H88" s="16">
        <f>$H$30*G88%</f>
        <v>0</v>
      </c>
      <c r="I88" s="127"/>
    </row>
    <row r="89" spans="1:9">
      <c r="A89" s="126" t="s">
        <v>11</v>
      </c>
      <c r="B89" s="194" t="s">
        <v>80</v>
      </c>
      <c r="C89" s="194"/>
      <c r="D89" s="194"/>
      <c r="E89" s="194"/>
      <c r="F89" s="194"/>
      <c r="G89" s="17">
        <v>1.66</v>
      </c>
      <c r="H89" s="16">
        <f t="shared" ref="H89:H94" si="1">$F$21*G89%</f>
        <v>0</v>
      </c>
    </row>
    <row r="90" spans="1:9">
      <c r="A90" s="126" t="s">
        <v>13</v>
      </c>
      <c r="B90" s="194" t="s">
        <v>137</v>
      </c>
      <c r="C90" s="194"/>
      <c r="D90" s="194"/>
      <c r="E90" s="194"/>
      <c r="F90" s="194"/>
      <c r="G90" s="17">
        <v>0.02</v>
      </c>
      <c r="H90" s="16">
        <f t="shared" si="1"/>
        <v>0</v>
      </c>
    </row>
    <row r="91" spans="1:9">
      <c r="A91" s="126" t="s">
        <v>15</v>
      </c>
      <c r="B91" s="194" t="s">
        <v>78</v>
      </c>
      <c r="C91" s="194"/>
      <c r="D91" s="194"/>
      <c r="E91" s="194"/>
      <c r="F91" s="194"/>
      <c r="G91" s="17">
        <v>0.82</v>
      </c>
      <c r="H91" s="16">
        <f t="shared" si="1"/>
        <v>0</v>
      </c>
    </row>
    <row r="92" spans="1:9">
      <c r="A92" s="126" t="s">
        <v>48</v>
      </c>
      <c r="B92" s="194" t="s">
        <v>138</v>
      </c>
      <c r="C92" s="194"/>
      <c r="D92" s="194"/>
      <c r="E92" s="194"/>
      <c r="F92" s="194"/>
      <c r="G92" s="17">
        <v>0.03</v>
      </c>
      <c r="H92" s="16">
        <f t="shared" si="1"/>
        <v>0</v>
      </c>
    </row>
    <row r="93" spans="1:9">
      <c r="A93" s="126" t="s">
        <v>50</v>
      </c>
      <c r="B93" s="201" t="s">
        <v>139</v>
      </c>
      <c r="C93" s="201"/>
      <c r="D93" s="201"/>
      <c r="E93" s="201"/>
      <c r="F93" s="201"/>
      <c r="G93" s="151">
        <v>0</v>
      </c>
      <c r="H93" s="152">
        <f t="shared" si="1"/>
        <v>0</v>
      </c>
    </row>
    <row r="94" spans="1:9">
      <c r="A94" s="126" t="s">
        <v>52</v>
      </c>
      <c r="B94" s="201" t="s">
        <v>139</v>
      </c>
      <c r="C94" s="201"/>
      <c r="D94" s="201"/>
      <c r="E94" s="201"/>
      <c r="F94" s="201"/>
      <c r="G94" s="151">
        <v>0</v>
      </c>
      <c r="H94" s="152">
        <f t="shared" si="1"/>
        <v>0</v>
      </c>
    </row>
    <row r="95" spans="1:9">
      <c r="A95" s="126"/>
      <c r="B95" s="181" t="s">
        <v>67</v>
      </c>
      <c r="C95" s="182"/>
      <c r="D95" s="182"/>
      <c r="E95" s="182"/>
      <c r="F95" s="183"/>
      <c r="G95" s="17">
        <f>SUM(G88:G94)</f>
        <v>11.62</v>
      </c>
      <c r="H95" s="16">
        <f>SUM(H88:H94)</f>
        <v>0</v>
      </c>
      <c r="I95" s="92"/>
    </row>
    <row r="96" spans="1:9">
      <c r="A96" s="126" t="s">
        <v>52</v>
      </c>
      <c r="B96" s="181" t="s">
        <v>140</v>
      </c>
      <c r="C96" s="182"/>
      <c r="D96" s="182"/>
      <c r="E96" s="182"/>
      <c r="F96" s="183"/>
      <c r="G96" s="80">
        <f>G95*G48%</f>
        <v>4.27616</v>
      </c>
      <c r="H96" s="16">
        <f>H95*G96%</f>
        <v>0</v>
      </c>
    </row>
    <row r="97" spans="1:10">
      <c r="A97" s="192" t="s">
        <v>82</v>
      </c>
      <c r="B97" s="192"/>
      <c r="C97" s="192"/>
      <c r="D97" s="192"/>
      <c r="E97" s="192"/>
      <c r="F97" s="192"/>
      <c r="G97" s="129"/>
      <c r="H97" s="18">
        <f>SUM(H95:H96)</f>
        <v>0</v>
      </c>
    </row>
    <row r="98" spans="1:10" ht="15.75" thickBot="1">
      <c r="A98" s="85"/>
      <c r="B98" s="86"/>
      <c r="C98" s="86"/>
      <c r="D98" s="86"/>
      <c r="E98" s="86"/>
      <c r="F98" s="86"/>
      <c r="G98" s="86"/>
      <c r="H98" s="87"/>
    </row>
    <row r="99" spans="1:10">
      <c r="A99" s="193" t="s">
        <v>83</v>
      </c>
      <c r="B99" s="193"/>
      <c r="C99" s="193"/>
      <c r="D99" s="193"/>
      <c r="E99" s="193"/>
      <c r="F99" s="193"/>
      <c r="G99" s="193"/>
      <c r="H99" s="124" t="s">
        <v>31</v>
      </c>
    </row>
    <row r="100" spans="1:10" ht="15.75" customHeight="1">
      <c r="A100" s="130" t="s">
        <v>77</v>
      </c>
      <c r="B100" s="194" t="str">
        <f>B87</f>
        <v>Ausências Legais</v>
      </c>
      <c r="C100" s="194"/>
      <c r="D100" s="194"/>
      <c r="E100" s="194"/>
      <c r="F100" s="194"/>
      <c r="G100" s="194"/>
      <c r="H100" s="19">
        <f>H97</f>
        <v>0</v>
      </c>
    </row>
    <row r="101" spans="1:10" ht="15.75" thickBot="1">
      <c r="A101" s="195" t="s">
        <v>63</v>
      </c>
      <c r="B101" s="195"/>
      <c r="C101" s="195"/>
      <c r="D101" s="195"/>
      <c r="E101" s="195"/>
      <c r="F101" s="195"/>
      <c r="G101" s="195"/>
      <c r="H101" s="20">
        <f>SUM(H100:H100)</f>
        <v>0</v>
      </c>
    </row>
    <row r="102" spans="1:10">
      <c r="A102" s="187"/>
      <c r="B102" s="187"/>
      <c r="C102" s="187"/>
      <c r="D102" s="187"/>
      <c r="E102" s="187"/>
      <c r="F102" s="187"/>
      <c r="G102" s="187"/>
      <c r="H102" s="187"/>
    </row>
    <row r="103" spans="1:10">
      <c r="A103" s="188" t="s">
        <v>84</v>
      </c>
      <c r="B103" s="188"/>
      <c r="C103" s="188"/>
      <c r="D103" s="188"/>
      <c r="E103" s="188"/>
      <c r="F103" s="188"/>
      <c r="G103" s="188"/>
      <c r="H103" s="188"/>
    </row>
    <row r="104" spans="1:10">
      <c r="A104" s="131"/>
      <c r="B104" s="132"/>
      <c r="C104" s="132"/>
      <c r="D104" s="132"/>
      <c r="E104" s="132"/>
      <c r="F104" s="132"/>
      <c r="G104" s="132"/>
      <c r="H104" s="133"/>
    </row>
    <row r="105" spans="1:10">
      <c r="A105" s="134">
        <v>5</v>
      </c>
      <c r="B105" s="189" t="s">
        <v>85</v>
      </c>
      <c r="C105" s="189"/>
      <c r="D105" s="189"/>
      <c r="E105" s="189"/>
      <c r="F105" s="189"/>
      <c r="G105" s="189"/>
      <c r="H105" s="134" t="s">
        <v>31</v>
      </c>
    </row>
    <row r="106" spans="1:10">
      <c r="A106" s="135" t="s">
        <v>9</v>
      </c>
      <c r="B106" s="190" t="s">
        <v>86</v>
      </c>
      <c r="C106" s="190"/>
      <c r="D106" s="190"/>
      <c r="E106" s="190"/>
      <c r="F106" s="190"/>
      <c r="G106" s="190"/>
      <c r="H106" s="171">
        <f>Uniformes!E22</f>
        <v>0</v>
      </c>
      <c r="J106" s="92"/>
    </row>
    <row r="107" spans="1:10">
      <c r="A107" s="135" t="s">
        <v>11</v>
      </c>
      <c r="B107" s="190" t="s">
        <v>141</v>
      </c>
      <c r="C107" s="190"/>
      <c r="D107" s="190"/>
      <c r="E107" s="190"/>
      <c r="F107" s="190"/>
      <c r="G107" s="190"/>
      <c r="H107" s="153"/>
      <c r="J107" s="92"/>
    </row>
    <row r="108" spans="1:10">
      <c r="A108" s="189" t="s">
        <v>33</v>
      </c>
      <c r="B108" s="189"/>
      <c r="C108" s="189"/>
      <c r="D108" s="189"/>
      <c r="E108" s="189"/>
      <c r="F108" s="189"/>
      <c r="G108" s="189"/>
      <c r="H108" s="21">
        <f>SUM(H106:H107)</f>
        <v>0</v>
      </c>
      <c r="J108" s="92"/>
    </row>
    <row r="109" spans="1:10">
      <c r="A109" s="187"/>
      <c r="B109" s="187"/>
      <c r="C109" s="187"/>
      <c r="D109" s="187"/>
      <c r="E109" s="187"/>
      <c r="F109" s="187"/>
      <c r="G109" s="187"/>
      <c r="H109" s="187"/>
    </row>
    <row r="110" spans="1:10">
      <c r="A110" s="187" t="s">
        <v>87</v>
      </c>
      <c r="B110" s="187"/>
      <c r="C110" s="187"/>
      <c r="D110" s="187"/>
      <c r="E110" s="187"/>
      <c r="F110" s="187"/>
      <c r="G110" s="187"/>
      <c r="H110" s="187"/>
    </row>
    <row r="111" spans="1:10">
      <c r="A111" s="136"/>
      <c r="B111" s="137"/>
      <c r="C111" s="137"/>
      <c r="D111" s="137"/>
      <c r="E111" s="137"/>
      <c r="F111" s="137"/>
      <c r="G111" s="137"/>
      <c r="H111" s="138"/>
    </row>
    <row r="112" spans="1:10">
      <c r="A112" s="139">
        <v>6</v>
      </c>
      <c r="B112" s="191" t="s">
        <v>88</v>
      </c>
      <c r="C112" s="191"/>
      <c r="D112" s="191"/>
      <c r="E112" s="191"/>
      <c r="F112" s="191"/>
      <c r="G112" s="139" t="s">
        <v>43</v>
      </c>
      <c r="H112" s="140" t="s">
        <v>31</v>
      </c>
    </row>
    <row r="113" spans="1:11">
      <c r="A113" s="141" t="s">
        <v>9</v>
      </c>
      <c r="B113" s="184" t="s">
        <v>89</v>
      </c>
      <c r="C113" s="184"/>
      <c r="D113" s="184"/>
      <c r="E113" s="184"/>
      <c r="F113" s="184"/>
      <c r="G113" s="22"/>
      <c r="H113" s="23">
        <f>($H$119*G113)/($G$118+$G$114+$G$113)</f>
        <v>0</v>
      </c>
      <c r="J113" s="110"/>
    </row>
    <row r="114" spans="1:11">
      <c r="A114" s="141" t="s">
        <v>11</v>
      </c>
      <c r="B114" s="184" t="s">
        <v>90</v>
      </c>
      <c r="C114" s="184"/>
      <c r="D114" s="184"/>
      <c r="E114" s="184"/>
      <c r="F114" s="184"/>
      <c r="G114" s="24">
        <f>G115+G116+G117</f>
        <v>8.65</v>
      </c>
      <c r="H114" s="23">
        <f>($H$119*G114)/($G$118+$G$114+$G$113)</f>
        <v>0</v>
      </c>
      <c r="J114" s="110"/>
    </row>
    <row r="115" spans="1:11">
      <c r="A115" s="197"/>
      <c r="B115" s="198" t="s">
        <v>91</v>
      </c>
      <c r="C115" s="198"/>
      <c r="D115" s="198"/>
      <c r="E115" s="198"/>
      <c r="F115" s="198"/>
      <c r="G115" s="25">
        <v>0.65</v>
      </c>
      <c r="H115" s="26">
        <f>($H$114*G115)/$G$114</f>
        <v>0</v>
      </c>
      <c r="J115" s="110"/>
      <c r="K115" s="142"/>
    </row>
    <row r="116" spans="1:11" s="144" customFormat="1">
      <c r="A116" s="197"/>
      <c r="B116" s="198" t="s">
        <v>92</v>
      </c>
      <c r="C116" s="198"/>
      <c r="D116" s="198"/>
      <c r="E116" s="198"/>
      <c r="F116" s="198"/>
      <c r="G116" s="25">
        <v>3</v>
      </c>
      <c r="H116" s="26">
        <f>($H$114*G116)/$G$114</f>
        <v>0</v>
      </c>
      <c r="I116" s="143"/>
      <c r="J116" s="110"/>
    </row>
    <row r="117" spans="1:11" s="144" customFormat="1">
      <c r="A117" s="197"/>
      <c r="B117" s="198" t="s">
        <v>93</v>
      </c>
      <c r="C117" s="198"/>
      <c r="D117" s="198"/>
      <c r="E117" s="198"/>
      <c r="F117" s="198"/>
      <c r="G117" s="25">
        <v>5</v>
      </c>
      <c r="H117" s="26">
        <f>($H$114*G117)/$G$114</f>
        <v>0</v>
      </c>
      <c r="J117" s="110"/>
    </row>
    <row r="118" spans="1:11" s="144" customFormat="1">
      <c r="A118" s="141" t="s">
        <v>13</v>
      </c>
      <c r="B118" s="184" t="s">
        <v>94</v>
      </c>
      <c r="C118" s="184"/>
      <c r="D118" s="184"/>
      <c r="E118" s="184"/>
      <c r="F118" s="184"/>
      <c r="G118" s="22"/>
      <c r="H118" s="23">
        <f>($H$119*G118)/($G$118+$G$114+$G$113)</f>
        <v>0</v>
      </c>
      <c r="J118" s="110"/>
    </row>
    <row r="119" spans="1:11">
      <c r="A119" s="191" t="s">
        <v>95</v>
      </c>
      <c r="B119" s="191"/>
      <c r="C119" s="191"/>
      <c r="D119" s="191"/>
      <c r="E119" s="191"/>
      <c r="F119" s="191"/>
      <c r="G119" s="27">
        <f>G113+G114+G118</f>
        <v>8.65</v>
      </c>
      <c r="H119" s="27">
        <f>(H130/((100-G119)/100))-H130</f>
        <v>0</v>
      </c>
      <c r="J119" s="110"/>
    </row>
    <row r="120" spans="1:11">
      <c r="A120" s="85"/>
      <c r="B120" s="86"/>
      <c r="C120" s="86"/>
      <c r="D120" s="86"/>
      <c r="E120" s="86"/>
      <c r="F120" s="86"/>
      <c r="G120" s="86"/>
      <c r="H120" s="87"/>
    </row>
    <row r="121" spans="1:11" ht="15.75" thickBot="1">
      <c r="A121" s="85"/>
      <c r="B121" s="86"/>
      <c r="C121" s="86"/>
      <c r="D121" s="86"/>
      <c r="E121" s="86"/>
      <c r="F121" s="86"/>
      <c r="G121" s="86"/>
      <c r="H121" s="87"/>
    </row>
    <row r="122" spans="1:11">
      <c r="A122" s="199" t="s">
        <v>96</v>
      </c>
      <c r="B122" s="199"/>
      <c r="C122" s="199"/>
      <c r="D122" s="199"/>
      <c r="E122" s="199"/>
      <c r="F122" s="199"/>
      <c r="G122" s="199"/>
      <c r="H122" s="199"/>
    </row>
    <row r="123" spans="1:11">
      <c r="A123" s="145"/>
      <c r="B123" s="86"/>
      <c r="C123" s="86"/>
      <c r="D123" s="86"/>
      <c r="E123" s="86"/>
      <c r="F123" s="86"/>
      <c r="G123" s="86"/>
      <c r="H123" s="146"/>
    </row>
    <row r="124" spans="1:11">
      <c r="A124" s="200" t="s">
        <v>97</v>
      </c>
      <c r="B124" s="200"/>
      <c r="C124" s="200"/>
      <c r="D124" s="200"/>
      <c r="E124" s="200"/>
      <c r="F124" s="200"/>
      <c r="G124" s="200"/>
      <c r="H124" s="147" t="s">
        <v>31</v>
      </c>
    </row>
    <row r="125" spans="1:11">
      <c r="A125" s="148" t="s">
        <v>9</v>
      </c>
      <c r="B125" s="185" t="str">
        <f>A25</f>
        <v>MÓDULO 1: REMUNERAÇÃO</v>
      </c>
      <c r="C125" s="185"/>
      <c r="D125" s="185"/>
      <c r="E125" s="185"/>
      <c r="F125" s="185"/>
      <c r="G125" s="185"/>
      <c r="H125" s="28">
        <f>H30</f>
        <v>0</v>
      </c>
    </row>
    <row r="126" spans="1:11">
      <c r="A126" s="148" t="s">
        <v>11</v>
      </c>
      <c r="B126" s="185" t="str">
        <f>A32</f>
        <v>MÓDULO 2: ENCARGOS E BENEFÍCIOS (Anuais, Mensais e Diários)</v>
      </c>
      <c r="C126" s="185"/>
      <c r="D126" s="185"/>
      <c r="E126" s="185"/>
      <c r="F126" s="185"/>
      <c r="G126" s="185"/>
      <c r="H126" s="28">
        <f>H61</f>
        <v>0</v>
      </c>
    </row>
    <row r="127" spans="1:11">
      <c r="A127" s="148" t="s">
        <v>13</v>
      </c>
      <c r="B127" s="185" t="str">
        <f>A63</f>
        <v>MÓDULO 3: PROVISÃO PARA RESCISÃO</v>
      </c>
      <c r="C127" s="185"/>
      <c r="D127" s="185"/>
      <c r="E127" s="185"/>
      <c r="F127" s="185"/>
      <c r="G127" s="185"/>
      <c r="H127" s="28">
        <f>H83</f>
        <v>0</v>
      </c>
    </row>
    <row r="128" spans="1:11">
      <c r="A128" s="148" t="s">
        <v>15</v>
      </c>
      <c r="B128" s="185" t="str">
        <f>A85</f>
        <v>MÓDULO 4: CUSTOS DE REPOSIÇÃO DO PROFISSIONAL AUSENTE</v>
      </c>
      <c r="C128" s="185"/>
      <c r="D128" s="185"/>
      <c r="E128" s="185"/>
      <c r="F128" s="185"/>
      <c r="G128" s="185"/>
      <c r="H128" s="28">
        <f>H101</f>
        <v>0</v>
      </c>
    </row>
    <row r="129" spans="1:9">
      <c r="A129" s="148" t="s">
        <v>48</v>
      </c>
      <c r="B129" s="185" t="str">
        <f>A103</f>
        <v>MÓDULO 5: INSUMOS DE MÃO DE OBRA</v>
      </c>
      <c r="C129" s="185"/>
      <c r="D129" s="185"/>
      <c r="E129" s="185"/>
      <c r="F129" s="185"/>
      <c r="G129" s="185"/>
      <c r="H129" s="28">
        <f>H108</f>
        <v>0</v>
      </c>
    </row>
    <row r="130" spans="1:9">
      <c r="A130" s="186" t="s">
        <v>98</v>
      </c>
      <c r="B130" s="186"/>
      <c r="C130" s="186"/>
      <c r="D130" s="186"/>
      <c r="E130" s="186"/>
      <c r="F130" s="186"/>
      <c r="G130" s="186"/>
      <c r="H130" s="29">
        <f>SUM(H125:H129)</f>
        <v>0</v>
      </c>
    </row>
    <row r="131" spans="1:9" ht="15.75" thickBot="1">
      <c r="A131" s="148" t="s">
        <v>50</v>
      </c>
      <c r="B131" s="185" t="s">
        <v>99</v>
      </c>
      <c r="C131" s="185"/>
      <c r="D131" s="185"/>
      <c r="E131" s="185"/>
      <c r="F131" s="185"/>
      <c r="G131" s="185"/>
      <c r="H131" s="30">
        <f>H119</f>
        <v>0</v>
      </c>
    </row>
    <row r="132" spans="1:9" ht="15" customHeight="1" thickBot="1">
      <c r="A132" s="196" t="s">
        <v>100</v>
      </c>
      <c r="B132" s="196"/>
      <c r="C132" s="196"/>
      <c r="D132" s="196"/>
      <c r="E132" s="196"/>
      <c r="F132" s="196"/>
      <c r="G132" s="196"/>
      <c r="H132" s="31">
        <f>SUM(H130:H131)</f>
        <v>0</v>
      </c>
    </row>
    <row r="133" spans="1:9">
      <c r="I133" s="149"/>
    </row>
  </sheetData>
  <mergeCells count="124">
    <mergeCell ref="A5:H5"/>
    <mergeCell ref="B8:F8"/>
    <mergeCell ref="G8:H8"/>
    <mergeCell ref="B9:F9"/>
    <mergeCell ref="G9:H9"/>
    <mergeCell ref="A1:H1"/>
    <mergeCell ref="A3:H3"/>
    <mergeCell ref="A4:B4"/>
    <mergeCell ref="C4:D4"/>
    <mergeCell ref="E4:F4"/>
    <mergeCell ref="G4:H4"/>
    <mergeCell ref="A6:H6"/>
    <mergeCell ref="B7:F7"/>
    <mergeCell ref="G7:H7"/>
    <mergeCell ref="C15:E15"/>
    <mergeCell ref="F15:H15"/>
    <mergeCell ref="C16:E16"/>
    <mergeCell ref="F16:H16"/>
    <mergeCell ref="B10:F10"/>
    <mergeCell ref="G10:H10"/>
    <mergeCell ref="C14:E14"/>
    <mergeCell ref="F14:H14"/>
    <mergeCell ref="A13:B13"/>
    <mergeCell ref="C13:E13"/>
    <mergeCell ref="F13:H13"/>
    <mergeCell ref="A14:B16"/>
    <mergeCell ref="B66:F66"/>
    <mergeCell ref="A68:F68"/>
    <mergeCell ref="B70:F70"/>
    <mergeCell ref="B71:F71"/>
    <mergeCell ref="A73:F73"/>
    <mergeCell ref="B59:G59"/>
    <mergeCell ref="B60:G60"/>
    <mergeCell ref="B67:F67"/>
    <mergeCell ref="B36:F36"/>
    <mergeCell ref="A37:G37"/>
    <mergeCell ref="B39:F39"/>
    <mergeCell ref="B51:G51"/>
    <mergeCell ref="B52:G52"/>
    <mergeCell ref="B53:G53"/>
    <mergeCell ref="B54:G54"/>
    <mergeCell ref="B44:F44"/>
    <mergeCell ref="B45:F45"/>
    <mergeCell ref="B46:F46"/>
    <mergeCell ref="B47:F47"/>
    <mergeCell ref="A48:F48"/>
    <mergeCell ref="B50:G50"/>
    <mergeCell ref="A55:G55"/>
    <mergeCell ref="B40:F40"/>
    <mergeCell ref="B41:F41"/>
    <mergeCell ref="B42:F42"/>
    <mergeCell ref="B43:F43"/>
    <mergeCell ref="A57:G57"/>
    <mergeCell ref="B58:G58"/>
    <mergeCell ref="A61:G61"/>
    <mergeCell ref="A63:H63"/>
    <mergeCell ref="B129:G129"/>
    <mergeCell ref="B131:G131"/>
    <mergeCell ref="A132:G132"/>
    <mergeCell ref="B127:G127"/>
    <mergeCell ref="B128:G128"/>
    <mergeCell ref="A124:G124"/>
    <mergeCell ref="B125:G125"/>
    <mergeCell ref="B126:G126"/>
    <mergeCell ref="A130:G130"/>
    <mergeCell ref="B72:F72"/>
    <mergeCell ref="B82:G82"/>
    <mergeCell ref="A83:G83"/>
    <mergeCell ref="B87:F87"/>
    <mergeCell ref="B106:G106"/>
    <mergeCell ref="A108:G108"/>
    <mergeCell ref="A109:H109"/>
    <mergeCell ref="A110:H110"/>
    <mergeCell ref="B112:F112"/>
    <mergeCell ref="A18:H18"/>
    <mergeCell ref="B20:E20"/>
    <mergeCell ref="F20:H20"/>
    <mergeCell ref="A25:H25"/>
    <mergeCell ref="B27:G27"/>
    <mergeCell ref="A30:G30"/>
    <mergeCell ref="A32:H32"/>
    <mergeCell ref="B34:G34"/>
    <mergeCell ref="B35:F35"/>
    <mergeCell ref="B23:E23"/>
    <mergeCell ref="F23:H23"/>
    <mergeCell ref="B28:G28"/>
    <mergeCell ref="A19:H19"/>
    <mergeCell ref="B21:E21"/>
    <mergeCell ref="F21:H21"/>
    <mergeCell ref="B22:E22"/>
    <mergeCell ref="F22:H22"/>
    <mergeCell ref="B29:G29"/>
    <mergeCell ref="A102:H102"/>
    <mergeCell ref="B75:F75"/>
    <mergeCell ref="B76:F76"/>
    <mergeCell ref="A77:F77"/>
    <mergeCell ref="A79:G79"/>
    <mergeCell ref="B80:G80"/>
    <mergeCell ref="B81:G81"/>
    <mergeCell ref="A103:H103"/>
    <mergeCell ref="B105:G105"/>
    <mergeCell ref="B90:F90"/>
    <mergeCell ref="B91:F91"/>
    <mergeCell ref="B92:F92"/>
    <mergeCell ref="B88:F88"/>
    <mergeCell ref="B89:F89"/>
    <mergeCell ref="A101:G101"/>
    <mergeCell ref="B93:F93"/>
    <mergeCell ref="B94:F94"/>
    <mergeCell ref="B95:F95"/>
    <mergeCell ref="B96:F96"/>
    <mergeCell ref="A97:F97"/>
    <mergeCell ref="A99:G99"/>
    <mergeCell ref="B100:G100"/>
    <mergeCell ref="A115:A117"/>
    <mergeCell ref="A119:F119"/>
    <mergeCell ref="A122:H122"/>
    <mergeCell ref="B114:F114"/>
    <mergeCell ref="B115:F115"/>
    <mergeCell ref="B116:F116"/>
    <mergeCell ref="B117:F117"/>
    <mergeCell ref="B118:F118"/>
    <mergeCell ref="B107:G107"/>
    <mergeCell ref="B113:F113"/>
  </mergeCells>
  <dataValidations count="7"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="NÃO utilizar o sinal &quot;%&quot;" sqref="G113 G118"/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AMK23"/>
  <sheetViews>
    <sheetView showGridLines="0" tabSelected="1" zoomScale="160" zoomScaleNormal="160" workbookViewId="0">
      <selection activeCell="C12" sqref="C12"/>
    </sheetView>
  </sheetViews>
  <sheetFormatPr defaultRowHeight="15"/>
  <cols>
    <col min="1" max="1" width="8" style="32" customWidth="1"/>
    <col min="2" max="2" width="34.5703125" style="32" customWidth="1"/>
    <col min="3" max="7" width="14.42578125" style="32" customWidth="1"/>
    <col min="8" max="1025" width="9.140625" style="32" customWidth="1"/>
  </cols>
  <sheetData>
    <row r="1" spans="1:7" ht="17.25" customHeight="1">
      <c r="A1" s="254" t="s">
        <v>101</v>
      </c>
      <c r="B1" s="254"/>
      <c r="C1" s="254"/>
      <c r="D1" s="254"/>
      <c r="E1" s="254"/>
      <c r="F1" s="254"/>
      <c r="G1" s="254"/>
    </row>
    <row r="3" spans="1:7" ht="57.75" customHeight="1">
      <c r="A3" s="255" t="s">
        <v>18</v>
      </c>
      <c r="B3" s="255"/>
      <c r="C3" s="33" t="s">
        <v>102</v>
      </c>
      <c r="D3" s="33" t="s">
        <v>103</v>
      </c>
      <c r="E3" s="33" t="s">
        <v>104</v>
      </c>
      <c r="F3" s="33" t="s">
        <v>105</v>
      </c>
      <c r="G3" s="33" t="s">
        <v>106</v>
      </c>
    </row>
    <row r="4" spans="1:7" ht="18.75" customHeight="1">
      <c r="A4" s="251" t="s">
        <v>107</v>
      </c>
      <c r="B4" s="251"/>
      <c r="C4" s="34" t="s">
        <v>108</v>
      </c>
      <c r="D4" s="34" t="s">
        <v>109</v>
      </c>
      <c r="E4" s="34" t="s">
        <v>110</v>
      </c>
      <c r="F4" s="34" t="s">
        <v>111</v>
      </c>
      <c r="G4" s="34" t="s">
        <v>112</v>
      </c>
    </row>
    <row r="5" spans="1:7" ht="18" customHeight="1">
      <c r="A5" s="35" t="s">
        <v>81</v>
      </c>
      <c r="B5" s="36" t="str">
        <f>Digitalizador!F22</f>
        <v>Digitalizador (CBO 7661-50)</v>
      </c>
      <c r="C5" s="37">
        <f>Digitalizador!H132</f>
        <v>0</v>
      </c>
      <c r="D5" s="38">
        <v>1</v>
      </c>
      <c r="E5" s="39">
        <f>C5*D5</f>
        <v>0</v>
      </c>
      <c r="F5" s="40">
        <v>1</v>
      </c>
      <c r="G5" s="41">
        <f>E5*F5</f>
        <v>0</v>
      </c>
    </row>
    <row r="6" spans="1:7" ht="16.5" customHeight="1">
      <c r="A6" s="35" t="s">
        <v>113</v>
      </c>
      <c r="B6" s="36" t="str">
        <f>Contínuo!F22</f>
        <v>Contínuo (CBO 4122-05)</v>
      </c>
      <c r="C6" s="37">
        <f>Contínuo!H132</f>
        <v>0</v>
      </c>
      <c r="D6" s="38">
        <v>1</v>
      </c>
      <c r="E6" s="39">
        <f>C6*D6</f>
        <v>0</v>
      </c>
      <c r="F6" s="40">
        <v>9</v>
      </c>
      <c r="G6" s="41">
        <f t="shared" ref="G6:G7" si="0">E6*F6</f>
        <v>0</v>
      </c>
    </row>
    <row r="7" spans="1:7" ht="17.25" customHeight="1">
      <c r="A7" s="35" t="s">
        <v>178</v>
      </c>
      <c r="B7" s="36" t="str">
        <f>'Op. de Copiadora'!F22</f>
        <v>Operador de Copiadora (CBO - 4151-30)</v>
      </c>
      <c r="C7" s="37">
        <f>'Op. de Copiadora'!H132</f>
        <v>0</v>
      </c>
      <c r="D7" s="38">
        <v>1</v>
      </c>
      <c r="E7" s="39">
        <f>C7*D7</f>
        <v>0</v>
      </c>
      <c r="F7" s="40">
        <v>3</v>
      </c>
      <c r="G7" s="41">
        <f t="shared" si="0"/>
        <v>0</v>
      </c>
    </row>
    <row r="8" spans="1:7">
      <c r="A8" s="35" t="s">
        <v>179</v>
      </c>
      <c r="B8" s="36" t="str">
        <f>Recepcionista!F22</f>
        <v>Recepcionista (CBO 4221-05)</v>
      </c>
      <c r="C8" s="37">
        <f>Recepcionista!H132</f>
        <v>0</v>
      </c>
      <c r="D8" s="38">
        <v>1</v>
      </c>
      <c r="E8" s="39">
        <f>(C8*D8)</f>
        <v>0</v>
      </c>
      <c r="F8" s="40">
        <v>2</v>
      </c>
      <c r="G8" s="41">
        <f>E8*F8</f>
        <v>0</v>
      </c>
    </row>
    <row r="9" spans="1:7" ht="15" customHeight="1">
      <c r="A9" s="256" t="s">
        <v>180</v>
      </c>
      <c r="B9" s="256"/>
      <c r="C9" s="256"/>
      <c r="D9" s="256"/>
      <c r="E9" s="256"/>
      <c r="F9" s="256"/>
      <c r="G9" s="42">
        <f>SUM(G5:G8)</f>
        <v>0</v>
      </c>
    </row>
    <row r="10" spans="1:7">
      <c r="A10" s="257"/>
      <c r="B10" s="257"/>
      <c r="C10" s="257"/>
      <c r="D10" s="257"/>
      <c r="E10" s="257"/>
      <c r="F10" s="257"/>
      <c r="G10" s="257"/>
    </row>
    <row r="11" spans="1:7">
      <c r="B11" s="43"/>
    </row>
    <row r="13" spans="1:7" ht="15.75" customHeight="1">
      <c r="A13" s="250" t="s">
        <v>114</v>
      </c>
      <c r="B13" s="250"/>
      <c r="C13" s="250"/>
      <c r="D13" s="250"/>
      <c r="E13" s="250"/>
      <c r="F13" s="250"/>
      <c r="G13" s="250"/>
    </row>
    <row r="14" spans="1:7">
      <c r="A14" s="1"/>
    </row>
    <row r="15" spans="1:7" ht="15" customHeight="1">
      <c r="A15" s="246" t="s">
        <v>115</v>
      </c>
      <c r="B15" s="246"/>
      <c r="C15" s="246"/>
      <c r="D15" s="246"/>
      <c r="E15" s="246"/>
      <c r="F15" s="246"/>
      <c r="G15" s="246"/>
    </row>
    <row r="16" spans="1:7" ht="15" customHeight="1">
      <c r="A16" s="44"/>
      <c r="B16" s="251" t="s">
        <v>116</v>
      </c>
      <c r="C16" s="251"/>
      <c r="D16" s="251"/>
      <c r="E16" s="251"/>
      <c r="F16" s="251" t="s">
        <v>31</v>
      </c>
      <c r="G16" s="251"/>
    </row>
    <row r="17" spans="1:7" ht="15" customHeight="1">
      <c r="A17" s="45" t="s">
        <v>9</v>
      </c>
      <c r="B17" s="252" t="s">
        <v>117</v>
      </c>
      <c r="C17" s="252"/>
      <c r="D17" s="252"/>
      <c r="E17" s="252"/>
      <c r="F17" s="253">
        <f>G9</f>
        <v>0</v>
      </c>
      <c r="G17" s="253"/>
    </row>
    <row r="18" spans="1:7" ht="15" customHeight="1">
      <c r="A18" s="46" t="s">
        <v>11</v>
      </c>
      <c r="B18" s="242" t="s">
        <v>118</v>
      </c>
      <c r="C18" s="242"/>
      <c r="D18" s="242"/>
      <c r="E18" s="242"/>
      <c r="F18" s="243">
        <f>F17*12</f>
        <v>0</v>
      </c>
      <c r="G18" s="244"/>
    </row>
    <row r="19" spans="1:7">
      <c r="A19" s="245"/>
      <c r="B19" s="245"/>
      <c r="C19" s="245"/>
      <c r="D19" s="245"/>
      <c r="E19" s="245"/>
      <c r="F19" s="245"/>
      <c r="G19" s="245"/>
    </row>
    <row r="22" spans="1:7" ht="15" customHeight="1">
      <c r="A22" s="246" t="s">
        <v>119</v>
      </c>
      <c r="B22" s="246"/>
      <c r="C22" s="246"/>
      <c r="D22" s="246"/>
      <c r="E22" s="246"/>
      <c r="F22" s="246"/>
      <c r="G22" s="246"/>
    </row>
    <row r="23" spans="1:7" ht="13.9" customHeight="1">
      <c r="A23" s="247" t="s">
        <v>120</v>
      </c>
      <c r="B23" s="247"/>
      <c r="C23" s="248">
        <f>F17*12</f>
        <v>0</v>
      </c>
      <c r="D23" s="248"/>
      <c r="E23" s="248"/>
      <c r="F23" s="249">
        <f>C23*0.05</f>
        <v>0</v>
      </c>
      <c r="G23" s="249"/>
    </row>
  </sheetData>
  <mergeCells count="18">
    <mergeCell ref="A1:G1"/>
    <mergeCell ref="A3:B3"/>
    <mergeCell ref="A4:B4"/>
    <mergeCell ref="A9:F9"/>
    <mergeCell ref="A10:G10"/>
    <mergeCell ref="A13:G13"/>
    <mergeCell ref="A15:G15"/>
    <mergeCell ref="B16:E16"/>
    <mergeCell ref="F16:G16"/>
    <mergeCell ref="B17:E17"/>
    <mergeCell ref="F17:G17"/>
    <mergeCell ref="B18:E18"/>
    <mergeCell ref="F18:G18"/>
    <mergeCell ref="A19:G19"/>
    <mergeCell ref="A22:G22"/>
    <mergeCell ref="A23:B23"/>
    <mergeCell ref="C23:E23"/>
    <mergeCell ref="F23:G23"/>
  </mergeCells>
  <dataValidations count="1">
    <dataValidation type="whole" allowBlank="1" showInputMessage="1" showErrorMessage="1" promptTitle="Qtde de Postos " prompt="Inserir aqui a quantidade de postos" sqref="F5:F7">
      <formula1>0</formula1>
      <formula2>10</formula2>
    </dataValidation>
  </dataValidations>
  <printOptions horizontalCentered="1" verticalCentered="1"/>
  <pageMargins left="0.51180555555555496" right="0.42986111111111103" top="0.62013888888888902" bottom="0.78749999999999998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5"/>
  <dimension ref="B1:F13"/>
  <sheetViews>
    <sheetView showGridLines="0" zoomScale="160" zoomScaleNormal="160" workbookViewId="0">
      <selection activeCell="D12" sqref="D12"/>
    </sheetView>
  </sheetViews>
  <sheetFormatPr defaultRowHeight="15.75"/>
  <cols>
    <col min="1" max="1" width="5.140625" customWidth="1"/>
    <col min="2" max="2" width="56.7109375" style="47" customWidth="1"/>
    <col min="3" max="3" width="13.140625" style="48" customWidth="1"/>
    <col min="4" max="4" width="13.42578125" style="49" customWidth="1"/>
    <col min="5" max="5" width="10.28515625" customWidth="1"/>
    <col min="6" max="1025" width="8.7109375" customWidth="1"/>
  </cols>
  <sheetData>
    <row r="1" spans="2:6" ht="17.25">
      <c r="B1" s="50" t="s">
        <v>145</v>
      </c>
      <c r="C1" s="51"/>
      <c r="D1" s="52"/>
    </row>
    <row r="3" spans="2:6" s="53" customFormat="1" ht="25.5" customHeight="1">
      <c r="B3" s="54" t="s">
        <v>121</v>
      </c>
      <c r="C3" s="54" t="s">
        <v>43</v>
      </c>
      <c r="D3" s="55" t="s">
        <v>122</v>
      </c>
    </row>
    <row r="4" spans="2:6" s="56" customFormat="1" ht="21" customHeight="1">
      <c r="B4" s="57" t="s">
        <v>142</v>
      </c>
      <c r="C4" s="58">
        <f>Digitalizador!G48</f>
        <v>36.799999999999997</v>
      </c>
      <c r="D4" s="59"/>
    </row>
    <row r="5" spans="2:6" s="56" customFormat="1" ht="21" customHeight="1">
      <c r="B5" s="60" t="s">
        <v>123</v>
      </c>
      <c r="C5" s="61">
        <v>9.09</v>
      </c>
      <c r="D5" s="62">
        <f>(Digitalizador!H35)+(Recepcionista!H35)+(Contínuo!H35)+('Op. de Copiadora'!H35)</f>
        <v>0</v>
      </c>
      <c r="F5" s="63"/>
    </row>
    <row r="6" spans="2:6" s="56" customFormat="1" ht="21" customHeight="1">
      <c r="B6" s="64" t="s">
        <v>38</v>
      </c>
      <c r="C6" s="65">
        <v>9.09</v>
      </c>
      <c r="D6" s="62">
        <f xml:space="preserve"> (Digitalizador!H88)+(Recepcionista!H88)+(Contínuo!H88)+('Op. de Copiadora'!H88)</f>
        <v>0</v>
      </c>
    </row>
    <row r="7" spans="2:6" s="56" customFormat="1" ht="21" customHeight="1">
      <c r="B7" s="66" t="s">
        <v>124</v>
      </c>
      <c r="C7" s="67">
        <v>3.03</v>
      </c>
      <c r="D7" s="68">
        <f>Digitalizador!H36+Recepcionista!H36+Contínuo!H36+'Op. de Copiadora'!H36</f>
        <v>0</v>
      </c>
    </row>
    <row r="8" spans="2:6" s="56" customFormat="1" ht="21" customHeight="1">
      <c r="B8" s="69" t="s">
        <v>67</v>
      </c>
      <c r="C8" s="70">
        <f>SUM(C5:C7)</f>
        <v>21.21</v>
      </c>
      <c r="D8" s="71">
        <f>SUM(D5:D7)</f>
        <v>0</v>
      </c>
    </row>
    <row r="9" spans="2:6" s="56" customFormat="1" ht="21" customHeight="1">
      <c r="B9" s="60" t="s">
        <v>143</v>
      </c>
      <c r="C9" s="72">
        <f>C8*C4%</f>
        <v>7.8052799999999998</v>
      </c>
      <c r="D9" s="62">
        <f>D8*C9%</f>
        <v>0</v>
      </c>
      <c r="E9" s="73"/>
    </row>
    <row r="10" spans="2:6" s="56" customFormat="1" ht="21" customHeight="1">
      <c r="B10" s="66" t="s">
        <v>125</v>
      </c>
      <c r="C10" s="81">
        <f>((0.08*0.5*0.9)*(1+(1/11)+(4/33))*100)</f>
        <v>4.3636363636363633</v>
      </c>
      <c r="D10" s="68">
        <f>D8*C10%</f>
        <v>0</v>
      </c>
    </row>
    <row r="11" spans="2:6" ht="21" customHeight="1" thickBot="1">
      <c r="B11" s="69" t="s">
        <v>126</v>
      </c>
      <c r="C11" s="74">
        <f>SUM(C8:C10)</f>
        <v>33.378916363636364</v>
      </c>
      <c r="D11" s="75">
        <f>SUM(D8:D10)</f>
        <v>0</v>
      </c>
    </row>
    <row r="12" spans="2:6" ht="21" customHeight="1" thickBot="1">
      <c r="B12" s="66" t="s">
        <v>127</v>
      </c>
      <c r="C12" s="76"/>
      <c r="D12" s="160">
        <v>0</v>
      </c>
    </row>
    <row r="13" spans="2:6" ht="28.5" customHeight="1" thickBot="1">
      <c r="B13" s="77" t="s">
        <v>128</v>
      </c>
      <c r="C13" s="78"/>
      <c r="D13" s="79">
        <f>D12+D11</f>
        <v>0</v>
      </c>
    </row>
  </sheetData>
  <dataValidations xWindow="796" yWindow="644" count="1">
    <dataValidation type="decimal" allowBlank="1" showInputMessage="1" showErrorMessage="1" prompt="Preencher com o valor MENSAL de taxa da conta corrente, se houver." sqref="D12">
      <formula1>0</formula1>
      <formula2>1000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showGridLines="0" workbookViewId="0">
      <selection activeCell="H3" sqref="H3"/>
    </sheetView>
  </sheetViews>
  <sheetFormatPr defaultRowHeight="15"/>
  <cols>
    <col min="1" max="1" width="7.5703125" style="56" customWidth="1"/>
    <col min="2" max="2" width="35" style="56" customWidth="1"/>
    <col min="3" max="3" width="16.140625" style="56" customWidth="1"/>
    <col min="4" max="4" width="15.42578125" style="56" customWidth="1"/>
    <col min="5" max="5" width="16.140625" style="56" customWidth="1"/>
    <col min="6" max="1025" width="8.85546875" style="56" customWidth="1"/>
  </cols>
  <sheetData>
    <row r="1" spans="1:1025" ht="14.45" customHeight="1">
      <c r="A1" s="259" t="s">
        <v>158</v>
      </c>
      <c r="B1" s="259"/>
      <c r="C1" s="259"/>
      <c r="D1" s="259"/>
      <c r="E1" s="259"/>
    </row>
    <row r="2" spans="1:1025" ht="14.45" customHeight="1">
      <c r="A2" s="259" t="s">
        <v>167</v>
      </c>
      <c r="B2" s="259"/>
      <c r="C2" s="259"/>
      <c r="D2" s="259"/>
      <c r="E2" s="259"/>
    </row>
    <row r="3" spans="1:1025" ht="30">
      <c r="A3" s="162" t="s">
        <v>159</v>
      </c>
      <c r="B3" s="162" t="s">
        <v>160</v>
      </c>
      <c r="C3" s="163" t="s">
        <v>161</v>
      </c>
      <c r="D3" s="162" t="s">
        <v>162</v>
      </c>
      <c r="E3" s="162" t="s">
        <v>163</v>
      </c>
    </row>
    <row r="4" spans="1:1025" ht="120">
      <c r="A4" s="162">
        <v>1</v>
      </c>
      <c r="B4" s="167" t="s">
        <v>168</v>
      </c>
      <c r="C4" s="165">
        <v>4</v>
      </c>
      <c r="D4" s="180">
        <v>0</v>
      </c>
      <c r="E4" s="165">
        <f t="shared" ref="E4:E8" si="0">D4*C4</f>
        <v>0</v>
      </c>
    </row>
    <row r="5" spans="1:1025" ht="150">
      <c r="A5" s="162">
        <v>2</v>
      </c>
      <c r="B5" s="167" t="s">
        <v>169</v>
      </c>
      <c r="C5" s="165">
        <v>4</v>
      </c>
      <c r="D5" s="180">
        <v>0</v>
      </c>
      <c r="E5" s="165">
        <f t="shared" si="0"/>
        <v>0</v>
      </c>
    </row>
    <row r="6" spans="1:1025" ht="57.6" customHeight="1">
      <c r="A6" s="162">
        <v>3</v>
      </c>
      <c r="B6" s="167" t="s">
        <v>170</v>
      </c>
      <c r="C6" s="165">
        <v>4</v>
      </c>
      <c r="D6" s="180">
        <v>0</v>
      </c>
      <c r="E6" s="165">
        <f t="shared" si="0"/>
        <v>0</v>
      </c>
    </row>
    <row r="7" spans="1:1025" ht="30">
      <c r="A7" s="162">
        <v>4</v>
      </c>
      <c r="B7" s="167" t="s">
        <v>171</v>
      </c>
      <c r="C7" s="165">
        <v>4</v>
      </c>
      <c r="D7" s="180">
        <v>0</v>
      </c>
      <c r="E7" s="165">
        <f t="shared" si="0"/>
        <v>0</v>
      </c>
    </row>
    <row r="8" spans="1:1025" ht="45">
      <c r="A8" s="162">
        <v>5</v>
      </c>
      <c r="B8" s="167" t="s">
        <v>173</v>
      </c>
      <c r="C8" s="165">
        <v>4</v>
      </c>
      <c r="D8" s="180">
        <v>0</v>
      </c>
      <c r="E8" s="165">
        <f t="shared" si="0"/>
        <v>0</v>
      </c>
    </row>
    <row r="9" spans="1:1025">
      <c r="A9" s="258" t="s">
        <v>164</v>
      </c>
      <c r="B9" s="258"/>
      <c r="C9" s="258"/>
      <c r="D9" s="258"/>
      <c r="E9" s="169">
        <f>SUM(E4:E8)</f>
        <v>0</v>
      </c>
    </row>
    <row r="10" spans="1:1025">
      <c r="A10" s="258" t="s">
        <v>165</v>
      </c>
      <c r="B10" s="258"/>
      <c r="C10" s="258"/>
      <c r="D10" s="258"/>
      <c r="E10" s="169">
        <f>E9/12</f>
        <v>0</v>
      </c>
    </row>
    <row r="11" spans="1:1025" s="179" customFormat="1">
      <c r="A11" s="176"/>
      <c r="B11" s="176"/>
      <c r="C11" s="176"/>
      <c r="D11" s="176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  <c r="JN11" s="178"/>
      <c r="JO11" s="178"/>
      <c r="JP11" s="178"/>
      <c r="JQ11" s="178"/>
      <c r="JR11" s="178"/>
      <c r="JS11" s="178"/>
      <c r="JT11" s="178"/>
      <c r="JU11" s="178"/>
      <c r="JV11" s="178"/>
      <c r="JW11" s="178"/>
      <c r="JX11" s="178"/>
      <c r="JY11" s="178"/>
      <c r="JZ11" s="178"/>
      <c r="KA11" s="178"/>
      <c r="KB11" s="178"/>
      <c r="KC11" s="178"/>
      <c r="KD11" s="178"/>
      <c r="KE11" s="178"/>
      <c r="KF11" s="178"/>
      <c r="KG11" s="178"/>
      <c r="KH11" s="178"/>
      <c r="KI11" s="178"/>
      <c r="KJ11" s="178"/>
      <c r="KK11" s="178"/>
      <c r="KL11" s="178"/>
      <c r="KM11" s="178"/>
      <c r="KN11" s="178"/>
      <c r="KO11" s="178"/>
      <c r="KP11" s="178"/>
      <c r="KQ11" s="178"/>
      <c r="KR11" s="178"/>
      <c r="KS11" s="178"/>
      <c r="KT11" s="178"/>
      <c r="KU11" s="178"/>
      <c r="KV11" s="178"/>
      <c r="KW11" s="178"/>
      <c r="KX11" s="178"/>
      <c r="KY11" s="178"/>
      <c r="KZ11" s="178"/>
      <c r="LA11" s="178"/>
      <c r="LB11" s="178"/>
      <c r="LC11" s="178"/>
      <c r="LD11" s="178"/>
      <c r="LE11" s="178"/>
      <c r="LF11" s="178"/>
      <c r="LG11" s="178"/>
      <c r="LH11" s="178"/>
      <c r="LI11" s="178"/>
      <c r="LJ11" s="178"/>
      <c r="LK11" s="178"/>
      <c r="LL11" s="178"/>
      <c r="LM11" s="178"/>
      <c r="LN11" s="178"/>
      <c r="LO11" s="178"/>
      <c r="LP11" s="178"/>
      <c r="LQ11" s="178"/>
      <c r="LR11" s="178"/>
      <c r="LS11" s="178"/>
      <c r="LT11" s="178"/>
      <c r="LU11" s="178"/>
      <c r="LV11" s="178"/>
      <c r="LW11" s="178"/>
      <c r="LX11" s="178"/>
      <c r="LY11" s="178"/>
      <c r="LZ11" s="178"/>
      <c r="MA11" s="178"/>
      <c r="MB11" s="178"/>
      <c r="MC11" s="178"/>
      <c r="MD11" s="178"/>
      <c r="ME11" s="178"/>
      <c r="MF11" s="178"/>
      <c r="MG11" s="178"/>
      <c r="MH11" s="178"/>
      <c r="MI11" s="178"/>
      <c r="MJ11" s="178"/>
      <c r="MK11" s="178"/>
      <c r="ML11" s="178"/>
      <c r="MM11" s="178"/>
      <c r="MN11" s="178"/>
      <c r="MO11" s="178"/>
      <c r="MP11" s="178"/>
      <c r="MQ11" s="178"/>
      <c r="MR11" s="178"/>
      <c r="MS11" s="178"/>
      <c r="MT11" s="178"/>
      <c r="MU11" s="178"/>
      <c r="MV11" s="178"/>
      <c r="MW11" s="178"/>
      <c r="MX11" s="178"/>
      <c r="MY11" s="178"/>
      <c r="MZ11" s="178"/>
      <c r="NA11" s="178"/>
      <c r="NB11" s="178"/>
      <c r="NC11" s="178"/>
      <c r="ND11" s="178"/>
      <c r="NE11" s="178"/>
      <c r="NF11" s="178"/>
      <c r="NG11" s="178"/>
      <c r="NH11" s="178"/>
      <c r="NI11" s="178"/>
      <c r="NJ11" s="178"/>
      <c r="NK11" s="178"/>
      <c r="NL11" s="178"/>
      <c r="NM11" s="178"/>
      <c r="NN11" s="178"/>
      <c r="NO11" s="178"/>
      <c r="NP11" s="178"/>
      <c r="NQ11" s="178"/>
      <c r="NR11" s="178"/>
      <c r="NS11" s="178"/>
      <c r="NT11" s="178"/>
      <c r="NU11" s="178"/>
      <c r="NV11" s="178"/>
      <c r="NW11" s="178"/>
      <c r="NX11" s="178"/>
      <c r="NY11" s="178"/>
      <c r="NZ11" s="178"/>
      <c r="OA11" s="178"/>
      <c r="OB11" s="178"/>
      <c r="OC11" s="178"/>
      <c r="OD11" s="178"/>
      <c r="OE11" s="178"/>
      <c r="OF11" s="178"/>
      <c r="OG11" s="178"/>
      <c r="OH11" s="178"/>
      <c r="OI11" s="178"/>
      <c r="OJ11" s="178"/>
      <c r="OK11" s="178"/>
      <c r="OL11" s="178"/>
      <c r="OM11" s="178"/>
      <c r="ON11" s="178"/>
      <c r="OO11" s="178"/>
      <c r="OP11" s="178"/>
      <c r="OQ11" s="178"/>
      <c r="OR11" s="178"/>
      <c r="OS11" s="178"/>
      <c r="OT11" s="178"/>
      <c r="OU11" s="178"/>
      <c r="OV11" s="178"/>
      <c r="OW11" s="178"/>
      <c r="OX11" s="178"/>
      <c r="OY11" s="178"/>
      <c r="OZ11" s="178"/>
      <c r="PA11" s="178"/>
      <c r="PB11" s="178"/>
      <c r="PC11" s="178"/>
      <c r="PD11" s="178"/>
      <c r="PE11" s="178"/>
      <c r="PF11" s="178"/>
      <c r="PG11" s="178"/>
      <c r="PH11" s="178"/>
      <c r="PI11" s="178"/>
      <c r="PJ11" s="178"/>
      <c r="PK11" s="178"/>
      <c r="PL11" s="178"/>
      <c r="PM11" s="178"/>
      <c r="PN11" s="178"/>
      <c r="PO11" s="178"/>
      <c r="PP11" s="178"/>
      <c r="PQ11" s="178"/>
      <c r="PR11" s="178"/>
      <c r="PS11" s="178"/>
      <c r="PT11" s="178"/>
      <c r="PU11" s="178"/>
      <c r="PV11" s="178"/>
      <c r="PW11" s="178"/>
      <c r="PX11" s="178"/>
      <c r="PY11" s="178"/>
      <c r="PZ11" s="178"/>
      <c r="QA11" s="178"/>
      <c r="QB11" s="178"/>
      <c r="QC11" s="178"/>
      <c r="QD11" s="178"/>
      <c r="QE11" s="178"/>
      <c r="QF11" s="178"/>
      <c r="QG11" s="178"/>
      <c r="QH11" s="178"/>
      <c r="QI11" s="178"/>
      <c r="QJ11" s="178"/>
      <c r="QK11" s="178"/>
      <c r="QL11" s="178"/>
      <c r="QM11" s="178"/>
      <c r="QN11" s="178"/>
      <c r="QO11" s="178"/>
      <c r="QP11" s="178"/>
      <c r="QQ11" s="178"/>
      <c r="QR11" s="178"/>
      <c r="QS11" s="178"/>
      <c r="QT11" s="178"/>
      <c r="QU11" s="178"/>
      <c r="QV11" s="178"/>
      <c r="QW11" s="178"/>
      <c r="QX11" s="178"/>
      <c r="QY11" s="178"/>
      <c r="QZ11" s="178"/>
      <c r="RA11" s="178"/>
      <c r="RB11" s="178"/>
      <c r="RC11" s="178"/>
      <c r="RD11" s="178"/>
      <c r="RE11" s="178"/>
      <c r="RF11" s="178"/>
      <c r="RG11" s="178"/>
      <c r="RH11" s="178"/>
      <c r="RI11" s="178"/>
      <c r="RJ11" s="178"/>
      <c r="RK11" s="178"/>
      <c r="RL11" s="178"/>
      <c r="RM11" s="178"/>
      <c r="RN11" s="178"/>
      <c r="RO11" s="178"/>
      <c r="RP11" s="178"/>
      <c r="RQ11" s="178"/>
      <c r="RR11" s="178"/>
      <c r="RS11" s="178"/>
      <c r="RT11" s="178"/>
      <c r="RU11" s="178"/>
      <c r="RV11" s="178"/>
      <c r="RW11" s="178"/>
      <c r="RX11" s="178"/>
      <c r="RY11" s="178"/>
      <c r="RZ11" s="178"/>
      <c r="SA11" s="178"/>
      <c r="SB11" s="178"/>
      <c r="SC11" s="178"/>
      <c r="SD11" s="178"/>
      <c r="SE11" s="178"/>
      <c r="SF11" s="178"/>
      <c r="SG11" s="178"/>
      <c r="SH11" s="178"/>
      <c r="SI11" s="178"/>
      <c r="SJ11" s="178"/>
      <c r="SK11" s="178"/>
      <c r="SL11" s="178"/>
      <c r="SM11" s="178"/>
      <c r="SN11" s="178"/>
      <c r="SO11" s="178"/>
      <c r="SP11" s="178"/>
      <c r="SQ11" s="178"/>
      <c r="SR11" s="178"/>
      <c r="SS11" s="178"/>
      <c r="ST11" s="178"/>
      <c r="SU11" s="178"/>
      <c r="SV11" s="178"/>
      <c r="SW11" s="178"/>
      <c r="SX11" s="178"/>
      <c r="SY11" s="178"/>
      <c r="SZ11" s="178"/>
      <c r="TA11" s="178"/>
      <c r="TB11" s="178"/>
      <c r="TC11" s="178"/>
      <c r="TD11" s="178"/>
      <c r="TE11" s="178"/>
      <c r="TF11" s="178"/>
      <c r="TG11" s="178"/>
      <c r="TH11" s="178"/>
      <c r="TI11" s="178"/>
      <c r="TJ11" s="178"/>
      <c r="TK11" s="178"/>
      <c r="TL11" s="178"/>
      <c r="TM11" s="178"/>
      <c r="TN11" s="178"/>
      <c r="TO11" s="178"/>
      <c r="TP11" s="178"/>
      <c r="TQ11" s="178"/>
      <c r="TR11" s="178"/>
      <c r="TS11" s="178"/>
      <c r="TT11" s="178"/>
      <c r="TU11" s="178"/>
      <c r="TV11" s="178"/>
      <c r="TW11" s="178"/>
      <c r="TX11" s="178"/>
      <c r="TY11" s="178"/>
      <c r="TZ11" s="178"/>
      <c r="UA11" s="178"/>
      <c r="UB11" s="178"/>
      <c r="UC11" s="178"/>
      <c r="UD11" s="178"/>
      <c r="UE11" s="178"/>
      <c r="UF11" s="178"/>
      <c r="UG11" s="178"/>
      <c r="UH11" s="178"/>
      <c r="UI11" s="178"/>
      <c r="UJ11" s="178"/>
      <c r="UK11" s="178"/>
      <c r="UL11" s="178"/>
      <c r="UM11" s="178"/>
      <c r="UN11" s="178"/>
      <c r="UO11" s="178"/>
      <c r="UP11" s="178"/>
      <c r="UQ11" s="178"/>
      <c r="UR11" s="178"/>
      <c r="US11" s="178"/>
      <c r="UT11" s="178"/>
      <c r="UU11" s="178"/>
      <c r="UV11" s="178"/>
      <c r="UW11" s="178"/>
      <c r="UX11" s="178"/>
      <c r="UY11" s="178"/>
      <c r="UZ11" s="178"/>
      <c r="VA11" s="178"/>
      <c r="VB11" s="178"/>
      <c r="VC11" s="178"/>
      <c r="VD11" s="178"/>
      <c r="VE11" s="178"/>
      <c r="VF11" s="178"/>
      <c r="VG11" s="178"/>
      <c r="VH11" s="178"/>
      <c r="VI11" s="178"/>
      <c r="VJ11" s="178"/>
      <c r="VK11" s="178"/>
      <c r="VL11" s="178"/>
      <c r="VM11" s="178"/>
      <c r="VN11" s="178"/>
      <c r="VO11" s="178"/>
      <c r="VP11" s="178"/>
      <c r="VQ11" s="178"/>
      <c r="VR11" s="178"/>
      <c r="VS11" s="178"/>
      <c r="VT11" s="178"/>
      <c r="VU11" s="178"/>
      <c r="VV11" s="178"/>
      <c r="VW11" s="178"/>
      <c r="VX11" s="178"/>
      <c r="VY11" s="178"/>
      <c r="VZ11" s="178"/>
      <c r="WA11" s="178"/>
      <c r="WB11" s="178"/>
      <c r="WC11" s="178"/>
      <c r="WD11" s="178"/>
      <c r="WE11" s="178"/>
      <c r="WF11" s="178"/>
      <c r="WG11" s="178"/>
      <c r="WH11" s="178"/>
      <c r="WI11" s="178"/>
      <c r="WJ11" s="178"/>
      <c r="WK11" s="178"/>
      <c r="WL11" s="178"/>
      <c r="WM11" s="178"/>
      <c r="WN11" s="178"/>
      <c r="WO11" s="178"/>
      <c r="WP11" s="178"/>
      <c r="WQ11" s="178"/>
      <c r="WR11" s="178"/>
      <c r="WS11" s="178"/>
      <c r="WT11" s="178"/>
      <c r="WU11" s="178"/>
      <c r="WV11" s="178"/>
      <c r="WW11" s="178"/>
      <c r="WX11" s="178"/>
      <c r="WY11" s="178"/>
      <c r="WZ11" s="178"/>
      <c r="XA11" s="178"/>
      <c r="XB11" s="178"/>
      <c r="XC11" s="178"/>
      <c r="XD11" s="178"/>
      <c r="XE11" s="178"/>
      <c r="XF11" s="178"/>
      <c r="XG11" s="178"/>
      <c r="XH11" s="178"/>
      <c r="XI11" s="178"/>
      <c r="XJ11" s="178"/>
      <c r="XK11" s="178"/>
      <c r="XL11" s="178"/>
      <c r="XM11" s="178"/>
      <c r="XN11" s="178"/>
      <c r="XO11" s="178"/>
      <c r="XP11" s="178"/>
      <c r="XQ11" s="178"/>
      <c r="XR11" s="178"/>
      <c r="XS11" s="178"/>
      <c r="XT11" s="178"/>
      <c r="XU11" s="178"/>
      <c r="XV11" s="178"/>
      <c r="XW11" s="178"/>
      <c r="XX11" s="178"/>
      <c r="XY11" s="178"/>
      <c r="XZ11" s="178"/>
      <c r="YA11" s="178"/>
      <c r="YB11" s="178"/>
      <c r="YC11" s="178"/>
      <c r="YD11" s="178"/>
      <c r="YE11" s="178"/>
      <c r="YF11" s="178"/>
      <c r="YG11" s="178"/>
      <c r="YH11" s="178"/>
      <c r="YI11" s="178"/>
      <c r="YJ11" s="178"/>
      <c r="YK11" s="178"/>
      <c r="YL11" s="178"/>
      <c r="YM11" s="178"/>
      <c r="YN11" s="178"/>
      <c r="YO11" s="178"/>
      <c r="YP11" s="178"/>
      <c r="YQ11" s="178"/>
      <c r="YR11" s="178"/>
      <c r="YS11" s="178"/>
      <c r="YT11" s="178"/>
      <c r="YU11" s="178"/>
      <c r="YV11" s="178"/>
      <c r="YW11" s="178"/>
      <c r="YX11" s="178"/>
      <c r="YY11" s="178"/>
      <c r="YZ11" s="178"/>
      <c r="ZA11" s="178"/>
      <c r="ZB11" s="178"/>
      <c r="ZC11" s="178"/>
      <c r="ZD11" s="178"/>
      <c r="ZE11" s="178"/>
      <c r="ZF11" s="178"/>
      <c r="ZG11" s="178"/>
      <c r="ZH11" s="178"/>
      <c r="ZI11" s="178"/>
      <c r="ZJ11" s="178"/>
      <c r="ZK11" s="178"/>
      <c r="ZL11" s="178"/>
      <c r="ZM11" s="178"/>
      <c r="ZN11" s="178"/>
      <c r="ZO11" s="178"/>
      <c r="ZP11" s="178"/>
      <c r="ZQ11" s="178"/>
      <c r="ZR11" s="178"/>
      <c r="ZS11" s="178"/>
      <c r="ZT11" s="178"/>
      <c r="ZU11" s="178"/>
      <c r="ZV11" s="178"/>
      <c r="ZW11" s="178"/>
      <c r="ZX11" s="178"/>
      <c r="ZY11" s="178"/>
      <c r="ZZ11" s="178"/>
      <c r="AAA11" s="178"/>
      <c r="AAB11" s="178"/>
      <c r="AAC11" s="178"/>
      <c r="AAD11" s="178"/>
      <c r="AAE11" s="178"/>
      <c r="AAF11" s="178"/>
      <c r="AAG11" s="178"/>
      <c r="AAH11" s="178"/>
      <c r="AAI11" s="178"/>
      <c r="AAJ11" s="178"/>
      <c r="AAK11" s="178"/>
      <c r="AAL11" s="178"/>
      <c r="AAM11" s="178"/>
      <c r="AAN11" s="178"/>
      <c r="AAO11" s="178"/>
      <c r="AAP11" s="178"/>
      <c r="AAQ11" s="178"/>
      <c r="AAR11" s="178"/>
      <c r="AAS11" s="178"/>
      <c r="AAT11" s="178"/>
      <c r="AAU11" s="178"/>
      <c r="AAV11" s="178"/>
      <c r="AAW11" s="178"/>
      <c r="AAX11" s="178"/>
      <c r="AAY11" s="178"/>
      <c r="AAZ11" s="178"/>
      <c r="ABA11" s="178"/>
      <c r="ABB11" s="178"/>
      <c r="ABC11" s="178"/>
      <c r="ABD11" s="178"/>
      <c r="ABE11" s="178"/>
      <c r="ABF11" s="178"/>
      <c r="ABG11" s="178"/>
      <c r="ABH11" s="178"/>
      <c r="ABI11" s="178"/>
      <c r="ABJ11" s="178"/>
      <c r="ABK11" s="178"/>
      <c r="ABL11" s="178"/>
      <c r="ABM11" s="178"/>
      <c r="ABN11" s="178"/>
      <c r="ABO11" s="178"/>
      <c r="ABP11" s="178"/>
      <c r="ABQ11" s="178"/>
      <c r="ABR11" s="178"/>
      <c r="ABS11" s="178"/>
      <c r="ABT11" s="178"/>
      <c r="ABU11" s="178"/>
      <c r="ABV11" s="178"/>
      <c r="ABW11" s="178"/>
      <c r="ABX11" s="178"/>
      <c r="ABY11" s="178"/>
      <c r="ABZ11" s="178"/>
      <c r="ACA11" s="178"/>
      <c r="ACB11" s="178"/>
      <c r="ACC11" s="178"/>
      <c r="ACD11" s="178"/>
      <c r="ACE11" s="178"/>
      <c r="ACF11" s="178"/>
      <c r="ACG11" s="178"/>
      <c r="ACH11" s="178"/>
      <c r="ACI11" s="178"/>
      <c r="ACJ11" s="178"/>
      <c r="ACK11" s="178"/>
      <c r="ACL11" s="178"/>
      <c r="ACM11" s="178"/>
      <c r="ACN11" s="178"/>
      <c r="ACO11" s="178"/>
      <c r="ACP11" s="178"/>
      <c r="ACQ11" s="178"/>
      <c r="ACR11" s="178"/>
      <c r="ACS11" s="178"/>
      <c r="ACT11" s="178"/>
      <c r="ACU11" s="178"/>
      <c r="ACV11" s="178"/>
      <c r="ACW11" s="178"/>
      <c r="ACX11" s="178"/>
      <c r="ACY11" s="178"/>
      <c r="ACZ11" s="178"/>
      <c r="ADA11" s="178"/>
      <c r="ADB11" s="178"/>
      <c r="ADC11" s="178"/>
      <c r="ADD11" s="178"/>
      <c r="ADE11" s="178"/>
      <c r="ADF11" s="178"/>
      <c r="ADG11" s="178"/>
      <c r="ADH11" s="178"/>
      <c r="ADI11" s="178"/>
      <c r="ADJ11" s="178"/>
      <c r="ADK11" s="178"/>
      <c r="ADL11" s="178"/>
      <c r="ADM11" s="178"/>
      <c r="ADN11" s="178"/>
      <c r="ADO11" s="178"/>
      <c r="ADP11" s="178"/>
      <c r="ADQ11" s="178"/>
      <c r="ADR11" s="178"/>
      <c r="ADS11" s="178"/>
      <c r="ADT11" s="178"/>
      <c r="ADU11" s="178"/>
      <c r="ADV11" s="178"/>
      <c r="ADW11" s="178"/>
      <c r="ADX11" s="178"/>
      <c r="ADY11" s="178"/>
      <c r="ADZ11" s="178"/>
      <c r="AEA11" s="178"/>
      <c r="AEB11" s="178"/>
      <c r="AEC11" s="178"/>
      <c r="AED11" s="178"/>
      <c r="AEE11" s="178"/>
      <c r="AEF11" s="178"/>
      <c r="AEG11" s="178"/>
      <c r="AEH11" s="178"/>
      <c r="AEI11" s="178"/>
      <c r="AEJ11" s="178"/>
      <c r="AEK11" s="178"/>
      <c r="AEL11" s="178"/>
      <c r="AEM11" s="178"/>
      <c r="AEN11" s="178"/>
      <c r="AEO11" s="178"/>
      <c r="AEP11" s="178"/>
      <c r="AEQ11" s="178"/>
      <c r="AER11" s="178"/>
      <c r="AES11" s="178"/>
      <c r="AET11" s="178"/>
      <c r="AEU11" s="178"/>
      <c r="AEV11" s="178"/>
      <c r="AEW11" s="178"/>
      <c r="AEX11" s="178"/>
      <c r="AEY11" s="178"/>
      <c r="AEZ11" s="178"/>
      <c r="AFA11" s="178"/>
      <c r="AFB11" s="178"/>
      <c r="AFC11" s="178"/>
      <c r="AFD11" s="178"/>
      <c r="AFE11" s="178"/>
      <c r="AFF11" s="178"/>
      <c r="AFG11" s="178"/>
      <c r="AFH11" s="178"/>
      <c r="AFI11" s="178"/>
      <c r="AFJ11" s="178"/>
      <c r="AFK11" s="178"/>
      <c r="AFL11" s="178"/>
      <c r="AFM11" s="178"/>
      <c r="AFN11" s="178"/>
      <c r="AFO11" s="178"/>
      <c r="AFP11" s="178"/>
      <c r="AFQ11" s="178"/>
      <c r="AFR11" s="178"/>
      <c r="AFS11" s="178"/>
      <c r="AFT11" s="178"/>
      <c r="AFU11" s="178"/>
      <c r="AFV11" s="178"/>
      <c r="AFW11" s="178"/>
      <c r="AFX11" s="178"/>
      <c r="AFY11" s="178"/>
      <c r="AFZ11" s="178"/>
      <c r="AGA11" s="178"/>
      <c r="AGB11" s="178"/>
      <c r="AGC11" s="178"/>
      <c r="AGD11" s="178"/>
      <c r="AGE11" s="178"/>
      <c r="AGF11" s="178"/>
      <c r="AGG11" s="178"/>
      <c r="AGH11" s="178"/>
      <c r="AGI11" s="178"/>
      <c r="AGJ11" s="178"/>
      <c r="AGK11" s="178"/>
      <c r="AGL11" s="178"/>
      <c r="AGM11" s="178"/>
      <c r="AGN11" s="178"/>
      <c r="AGO11" s="178"/>
      <c r="AGP11" s="178"/>
      <c r="AGQ11" s="178"/>
      <c r="AGR11" s="178"/>
      <c r="AGS11" s="178"/>
      <c r="AGT11" s="178"/>
      <c r="AGU11" s="178"/>
      <c r="AGV11" s="178"/>
      <c r="AGW11" s="178"/>
      <c r="AGX11" s="178"/>
      <c r="AGY11" s="178"/>
      <c r="AGZ11" s="178"/>
      <c r="AHA11" s="178"/>
      <c r="AHB11" s="178"/>
      <c r="AHC11" s="178"/>
      <c r="AHD11" s="178"/>
      <c r="AHE11" s="178"/>
      <c r="AHF11" s="178"/>
      <c r="AHG11" s="178"/>
      <c r="AHH11" s="178"/>
      <c r="AHI11" s="178"/>
      <c r="AHJ11" s="178"/>
      <c r="AHK11" s="178"/>
      <c r="AHL11" s="178"/>
      <c r="AHM11" s="178"/>
      <c r="AHN11" s="178"/>
      <c r="AHO11" s="178"/>
      <c r="AHP11" s="178"/>
      <c r="AHQ11" s="178"/>
      <c r="AHR11" s="178"/>
      <c r="AHS11" s="178"/>
      <c r="AHT11" s="178"/>
      <c r="AHU11" s="178"/>
      <c r="AHV11" s="178"/>
      <c r="AHW11" s="178"/>
      <c r="AHX11" s="178"/>
      <c r="AHY11" s="178"/>
      <c r="AHZ11" s="178"/>
      <c r="AIA11" s="178"/>
      <c r="AIB11" s="178"/>
      <c r="AIC11" s="178"/>
      <c r="AID11" s="178"/>
      <c r="AIE11" s="178"/>
      <c r="AIF11" s="178"/>
      <c r="AIG11" s="178"/>
      <c r="AIH11" s="178"/>
      <c r="AII11" s="178"/>
      <c r="AIJ11" s="178"/>
      <c r="AIK11" s="178"/>
      <c r="AIL11" s="178"/>
      <c r="AIM11" s="178"/>
      <c r="AIN11" s="178"/>
      <c r="AIO11" s="178"/>
      <c r="AIP11" s="178"/>
      <c r="AIQ11" s="178"/>
      <c r="AIR11" s="178"/>
      <c r="AIS11" s="178"/>
      <c r="AIT11" s="178"/>
      <c r="AIU11" s="178"/>
      <c r="AIV11" s="178"/>
      <c r="AIW11" s="178"/>
      <c r="AIX11" s="178"/>
      <c r="AIY11" s="178"/>
      <c r="AIZ11" s="178"/>
      <c r="AJA11" s="178"/>
      <c r="AJB11" s="178"/>
      <c r="AJC11" s="178"/>
      <c r="AJD11" s="178"/>
      <c r="AJE11" s="178"/>
      <c r="AJF11" s="178"/>
      <c r="AJG11" s="178"/>
      <c r="AJH11" s="178"/>
      <c r="AJI11" s="178"/>
      <c r="AJJ11" s="178"/>
      <c r="AJK11" s="178"/>
      <c r="AJL11" s="178"/>
      <c r="AJM11" s="178"/>
      <c r="AJN11" s="178"/>
      <c r="AJO11" s="178"/>
      <c r="AJP11" s="178"/>
      <c r="AJQ11" s="178"/>
      <c r="AJR11" s="178"/>
      <c r="AJS11" s="178"/>
      <c r="AJT11" s="178"/>
      <c r="AJU11" s="178"/>
      <c r="AJV11" s="178"/>
      <c r="AJW11" s="178"/>
      <c r="AJX11" s="178"/>
      <c r="AJY11" s="178"/>
      <c r="AJZ11" s="178"/>
      <c r="AKA11" s="178"/>
      <c r="AKB11" s="178"/>
      <c r="AKC11" s="178"/>
      <c r="AKD11" s="178"/>
      <c r="AKE11" s="178"/>
      <c r="AKF11" s="178"/>
      <c r="AKG11" s="178"/>
      <c r="AKH11" s="178"/>
      <c r="AKI11" s="178"/>
      <c r="AKJ11" s="178"/>
      <c r="AKK11" s="178"/>
      <c r="AKL11" s="178"/>
      <c r="AKM11" s="178"/>
      <c r="AKN11" s="178"/>
      <c r="AKO11" s="178"/>
      <c r="AKP11" s="178"/>
      <c r="AKQ11" s="178"/>
      <c r="AKR11" s="178"/>
      <c r="AKS11" s="178"/>
      <c r="AKT11" s="178"/>
      <c r="AKU11" s="178"/>
      <c r="AKV11" s="178"/>
      <c r="AKW11" s="178"/>
      <c r="AKX11" s="178"/>
      <c r="AKY11" s="178"/>
      <c r="AKZ11" s="178"/>
      <c r="ALA11" s="178"/>
      <c r="ALB11" s="178"/>
      <c r="ALC11" s="178"/>
      <c r="ALD11" s="178"/>
      <c r="ALE11" s="178"/>
      <c r="ALF11" s="178"/>
      <c r="ALG11" s="178"/>
      <c r="ALH11" s="178"/>
      <c r="ALI11" s="178"/>
      <c r="ALJ11" s="178"/>
      <c r="ALK11" s="178"/>
      <c r="ALL11" s="178"/>
      <c r="ALM11" s="178"/>
      <c r="ALN11" s="178"/>
      <c r="ALO11" s="178"/>
      <c r="ALP11" s="178"/>
      <c r="ALQ11" s="178"/>
      <c r="ALR11" s="178"/>
      <c r="ALS11" s="178"/>
      <c r="ALT11" s="178"/>
      <c r="ALU11" s="178"/>
      <c r="ALV11" s="178"/>
      <c r="ALW11" s="178"/>
      <c r="ALX11" s="178"/>
      <c r="ALY11" s="178"/>
      <c r="ALZ11" s="178"/>
      <c r="AMA11" s="178"/>
      <c r="AMB11" s="178"/>
      <c r="AMC11" s="178"/>
      <c r="AMD11" s="178"/>
      <c r="AME11" s="178"/>
      <c r="AMF11" s="178"/>
      <c r="AMG11" s="178"/>
      <c r="AMH11" s="178"/>
      <c r="AMI11" s="178"/>
      <c r="AMJ11" s="178"/>
      <c r="AMK11" s="178"/>
    </row>
    <row r="12" spans="1:1025" ht="14.45" customHeight="1">
      <c r="A12" s="259" t="s">
        <v>158</v>
      </c>
      <c r="B12" s="259"/>
      <c r="C12" s="259"/>
      <c r="D12" s="259"/>
      <c r="E12" s="259"/>
    </row>
    <row r="13" spans="1:1025" ht="14.45" customHeight="1">
      <c r="A13" s="259" t="s">
        <v>174</v>
      </c>
      <c r="B13" s="259"/>
      <c r="C13" s="259"/>
      <c r="D13" s="259"/>
      <c r="E13" s="259"/>
    </row>
    <row r="14" spans="1:1025" ht="30">
      <c r="A14" s="162" t="s">
        <v>159</v>
      </c>
      <c r="B14" s="162" t="s">
        <v>160</v>
      </c>
      <c r="C14" s="163" t="s">
        <v>161</v>
      </c>
      <c r="D14" s="162" t="s">
        <v>162</v>
      </c>
      <c r="E14" s="162" t="s">
        <v>163</v>
      </c>
    </row>
    <row r="15" spans="1:1025" ht="135">
      <c r="A15" s="162">
        <v>1</v>
      </c>
      <c r="B15" s="167" t="s">
        <v>175</v>
      </c>
      <c r="C15" s="165">
        <v>4</v>
      </c>
      <c r="D15" s="180">
        <v>0</v>
      </c>
      <c r="E15" s="165">
        <f t="shared" ref="E15:E20" si="1">D15*C15</f>
        <v>0</v>
      </c>
    </row>
    <row r="16" spans="1:1025" ht="75">
      <c r="A16" s="162">
        <v>2</v>
      </c>
      <c r="B16" s="167" t="s">
        <v>176</v>
      </c>
      <c r="C16" s="165">
        <v>4</v>
      </c>
      <c r="D16" s="180">
        <v>0</v>
      </c>
      <c r="E16" s="165">
        <f t="shared" si="1"/>
        <v>0</v>
      </c>
    </row>
    <row r="17" spans="1:5" ht="75">
      <c r="A17" s="162">
        <v>3</v>
      </c>
      <c r="B17" s="167" t="s">
        <v>177</v>
      </c>
      <c r="C17" s="165">
        <v>4</v>
      </c>
      <c r="D17" s="180">
        <v>0</v>
      </c>
      <c r="E17" s="165">
        <f t="shared" si="1"/>
        <v>0</v>
      </c>
    </row>
    <row r="18" spans="1:5" ht="30">
      <c r="A18" s="162">
        <v>4</v>
      </c>
      <c r="B18" s="167" t="s">
        <v>170</v>
      </c>
      <c r="C18" s="165">
        <v>4</v>
      </c>
      <c r="D18" s="180">
        <v>0</v>
      </c>
      <c r="E18" s="165">
        <f t="shared" si="1"/>
        <v>0</v>
      </c>
    </row>
    <row r="19" spans="1:5" ht="30">
      <c r="A19" s="162">
        <v>5</v>
      </c>
      <c r="B19" s="164" t="s">
        <v>166</v>
      </c>
      <c r="C19" s="165">
        <v>4</v>
      </c>
      <c r="D19" s="180">
        <v>0</v>
      </c>
      <c r="E19" s="165">
        <f t="shared" si="1"/>
        <v>0</v>
      </c>
    </row>
    <row r="20" spans="1:5" ht="45">
      <c r="A20" s="162">
        <v>6</v>
      </c>
      <c r="B20" s="167" t="s">
        <v>172</v>
      </c>
      <c r="C20" s="165">
        <v>4</v>
      </c>
      <c r="D20" s="180">
        <v>0</v>
      </c>
      <c r="E20" s="165">
        <f t="shared" si="1"/>
        <v>0</v>
      </c>
    </row>
    <row r="21" spans="1:5">
      <c r="A21" s="258" t="s">
        <v>164</v>
      </c>
      <c r="B21" s="258"/>
      <c r="C21" s="258"/>
      <c r="D21" s="258"/>
      <c r="E21" s="166">
        <f>SUM(E15:E20)</f>
        <v>0</v>
      </c>
    </row>
    <row r="22" spans="1:5">
      <c r="A22" s="258" t="s">
        <v>165</v>
      </c>
      <c r="B22" s="258"/>
      <c r="C22" s="258"/>
      <c r="D22" s="258"/>
      <c r="E22" s="166">
        <f>E21/12</f>
        <v>0</v>
      </c>
    </row>
  </sheetData>
  <mergeCells count="8">
    <mergeCell ref="A21:D21"/>
    <mergeCell ref="A22:D22"/>
    <mergeCell ref="A1:E1"/>
    <mergeCell ref="A2:E2"/>
    <mergeCell ref="A9:D9"/>
    <mergeCell ref="A10:D10"/>
    <mergeCell ref="A12:E12"/>
    <mergeCell ref="A13:E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Informações_Básicas</vt:lpstr>
      <vt:lpstr>Digitalizador</vt:lpstr>
      <vt:lpstr>Contínuo</vt:lpstr>
      <vt:lpstr>Op. de Copiadora</vt:lpstr>
      <vt:lpstr>Recepcionista</vt:lpstr>
      <vt:lpstr>Resumo</vt:lpstr>
      <vt:lpstr>Contingenciamento</vt:lpstr>
      <vt:lpstr>Uniformes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rr20028</dc:creator>
  <cp:lastModifiedBy>rr20007</cp:lastModifiedBy>
  <cp:revision>5</cp:revision>
  <cp:lastPrinted>2013-06-29T13:35:14Z</cp:lastPrinted>
  <dcterms:created xsi:type="dcterms:W3CDTF">2012-07-27T12:30:07Z</dcterms:created>
  <dcterms:modified xsi:type="dcterms:W3CDTF">2019-02-04T16:12:17Z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